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Лист1" sheetId="1" r:id="rId1"/>
  </sheets>
  <definedNames>
    <definedName name="_xlnm.Print_Titles" localSheetId="0">Лист1!$5:$8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4" i="1" l="1"/>
  <c r="K85" i="1" l="1"/>
  <c r="G144" i="1" l="1"/>
  <c r="G128" i="1"/>
  <c r="H128" i="1"/>
  <c r="I128" i="1"/>
  <c r="J128" i="1"/>
  <c r="K128" i="1"/>
  <c r="F128" i="1"/>
  <c r="N128" i="1"/>
  <c r="O128" i="1"/>
  <c r="M128" i="1"/>
  <c r="N111" i="1"/>
  <c r="O111" i="1"/>
  <c r="M111" i="1"/>
  <c r="F11" i="1" l="1"/>
  <c r="M91" i="1"/>
  <c r="N96" i="1"/>
  <c r="O96" i="1"/>
  <c r="M96" i="1"/>
  <c r="F96" i="1"/>
  <c r="K143" i="1"/>
  <c r="N116" i="1"/>
  <c r="O116" i="1"/>
  <c r="M116" i="1"/>
  <c r="G116" i="1"/>
  <c r="H116" i="1"/>
  <c r="I116" i="1"/>
  <c r="J116" i="1"/>
  <c r="K116" i="1"/>
  <c r="F116" i="1"/>
  <c r="G111" i="1"/>
  <c r="H111" i="1"/>
  <c r="I111" i="1"/>
  <c r="J111" i="1"/>
  <c r="K111" i="1"/>
  <c r="F111" i="1"/>
  <c r="N107" i="1"/>
  <c r="O107" i="1"/>
  <c r="M107" i="1"/>
  <c r="G107" i="1"/>
  <c r="H107" i="1"/>
  <c r="I107" i="1"/>
  <c r="J107" i="1"/>
  <c r="K107" i="1"/>
  <c r="F107" i="1"/>
  <c r="F74" i="1"/>
  <c r="N40" i="1"/>
  <c r="O40" i="1"/>
  <c r="M40" i="1"/>
  <c r="G40" i="1"/>
  <c r="H40" i="1"/>
  <c r="I40" i="1"/>
  <c r="J40" i="1"/>
  <c r="K40" i="1"/>
  <c r="F40" i="1"/>
  <c r="F115" i="1"/>
  <c r="G78" i="1" l="1"/>
  <c r="K79" i="1" l="1"/>
  <c r="F123" i="1"/>
  <c r="K144" i="1" l="1"/>
  <c r="K134" i="1"/>
  <c r="K133" i="1"/>
  <c r="K132" i="1" s="1"/>
  <c r="K123" i="1"/>
  <c r="K115" i="1"/>
  <c r="K96" i="1"/>
  <c r="K95" i="1" s="1"/>
  <c r="K97" i="1"/>
  <c r="F84" i="1"/>
  <c r="F91" i="1"/>
  <c r="K91" i="1"/>
  <c r="K90" i="1" s="1"/>
  <c r="K84" i="1"/>
  <c r="K78" i="1"/>
  <c r="K74" i="1"/>
  <c r="K69" i="1"/>
  <c r="K62" i="1"/>
  <c r="K63" i="1"/>
  <c r="F62" i="1"/>
  <c r="F54" i="1"/>
  <c r="M54" i="1"/>
  <c r="G54" i="1"/>
  <c r="H54" i="1"/>
  <c r="I54" i="1"/>
  <c r="J54" i="1"/>
  <c r="K54" i="1"/>
  <c r="F44" i="1"/>
  <c r="G30" i="1"/>
  <c r="H30" i="1"/>
  <c r="I30" i="1"/>
  <c r="J30" i="1"/>
  <c r="K30" i="1"/>
  <c r="F30" i="1"/>
  <c r="M20" i="1"/>
  <c r="G20" i="1"/>
  <c r="H20" i="1"/>
  <c r="I20" i="1"/>
  <c r="J20" i="1"/>
  <c r="K20" i="1"/>
  <c r="F20" i="1"/>
  <c r="M10" i="1"/>
  <c r="G10" i="1"/>
  <c r="H10" i="1"/>
  <c r="I10" i="1"/>
  <c r="J10" i="1"/>
  <c r="K10" i="1"/>
  <c r="F10" i="1"/>
  <c r="N54" i="1"/>
  <c r="O54" i="1"/>
  <c r="K55" i="1"/>
  <c r="K45" i="1"/>
  <c r="M44" i="1"/>
  <c r="N44" i="1"/>
  <c r="O44" i="1"/>
  <c r="G44" i="1"/>
  <c r="H44" i="1"/>
  <c r="J44" i="1"/>
  <c r="K44" i="1"/>
  <c r="K31" i="1"/>
  <c r="K21" i="1"/>
  <c r="K11" i="1"/>
  <c r="K73" i="1" l="1"/>
  <c r="K106" i="1"/>
  <c r="L40" i="1"/>
  <c r="L44" i="1"/>
  <c r="L30" i="1"/>
  <c r="L20" i="1"/>
  <c r="L10" i="1"/>
  <c r="L54" i="1"/>
  <c r="K127" i="1"/>
  <c r="K9" i="1"/>
  <c r="J69" i="1"/>
  <c r="I123" i="1"/>
  <c r="H134" i="1"/>
  <c r="G74" i="1"/>
  <c r="G115" i="1"/>
  <c r="F55" i="1"/>
  <c r="K149" i="1" l="1"/>
  <c r="K151" i="1" s="1"/>
  <c r="G123" i="1"/>
  <c r="N74" i="1" l="1"/>
  <c r="N144" i="1" l="1"/>
  <c r="O144" i="1"/>
  <c r="M144" i="1"/>
  <c r="H144" i="1"/>
  <c r="I144" i="1"/>
  <c r="J144" i="1"/>
  <c r="F144" i="1"/>
  <c r="E132" i="1"/>
  <c r="N143" i="1"/>
  <c r="O143" i="1"/>
  <c r="M143" i="1"/>
  <c r="G143" i="1"/>
  <c r="H143" i="1"/>
  <c r="I143" i="1"/>
  <c r="J143" i="1"/>
  <c r="F143" i="1"/>
  <c r="L143" i="1" s="1"/>
  <c r="N133" i="1"/>
  <c r="O133" i="1"/>
  <c r="M133" i="1"/>
  <c r="G133" i="1"/>
  <c r="H133" i="1"/>
  <c r="I133" i="1"/>
  <c r="F133" i="1"/>
  <c r="N134" i="1"/>
  <c r="O134" i="1"/>
  <c r="M134" i="1"/>
  <c r="G134" i="1"/>
  <c r="I134" i="1"/>
  <c r="J134" i="1"/>
  <c r="F134" i="1"/>
  <c r="E106" i="1"/>
  <c r="F63" i="1"/>
  <c r="E95" i="1"/>
  <c r="F69" i="1"/>
  <c r="G69" i="1"/>
  <c r="H69" i="1"/>
  <c r="I69" i="1"/>
  <c r="M30" i="1"/>
  <c r="N20" i="1"/>
  <c r="O20" i="1"/>
  <c r="N10" i="1"/>
  <c r="O10" i="1"/>
  <c r="L133" i="1" l="1"/>
  <c r="L69" i="1"/>
  <c r="O132" i="1"/>
  <c r="N132" i="1"/>
  <c r="P143" i="1"/>
  <c r="P133" i="1"/>
  <c r="I132" i="1"/>
  <c r="P10" i="1"/>
  <c r="H132" i="1"/>
  <c r="J132" i="1"/>
  <c r="G132" i="1"/>
  <c r="F132" i="1"/>
  <c r="M132" i="1"/>
  <c r="M74" i="1" l="1"/>
  <c r="E73" i="1" l="1"/>
  <c r="E9" i="1"/>
  <c r="E127" i="1"/>
  <c r="H127" i="1"/>
  <c r="I127" i="1"/>
  <c r="J127" i="1"/>
  <c r="N127" i="1"/>
  <c r="O127" i="1"/>
  <c r="F127" i="1"/>
  <c r="H123" i="1"/>
  <c r="J123" i="1"/>
  <c r="M123" i="1"/>
  <c r="N123" i="1"/>
  <c r="O123" i="1"/>
  <c r="H115" i="1"/>
  <c r="I115" i="1"/>
  <c r="J115" i="1"/>
  <c r="M115" i="1"/>
  <c r="N115" i="1"/>
  <c r="O115" i="1"/>
  <c r="F106" i="1"/>
  <c r="G97" i="1"/>
  <c r="H97" i="1"/>
  <c r="I97" i="1"/>
  <c r="J97" i="1"/>
  <c r="M97" i="1"/>
  <c r="N97" i="1"/>
  <c r="O97" i="1"/>
  <c r="F97" i="1"/>
  <c r="E90" i="1"/>
  <c r="G96" i="1"/>
  <c r="H96" i="1"/>
  <c r="H95" i="1" s="1"/>
  <c r="I96" i="1"/>
  <c r="I95" i="1" s="1"/>
  <c r="J96" i="1"/>
  <c r="J95" i="1" s="1"/>
  <c r="M95" i="1"/>
  <c r="N95" i="1"/>
  <c r="O95" i="1"/>
  <c r="F95" i="1"/>
  <c r="L115" i="1" l="1"/>
  <c r="L111" i="1"/>
  <c r="L107" i="1"/>
  <c r="G127" i="1"/>
  <c r="L128" i="1"/>
  <c r="G95" i="1"/>
  <c r="L96" i="1"/>
  <c r="L123" i="1"/>
  <c r="I106" i="1"/>
  <c r="H106" i="1"/>
  <c r="E149" i="1"/>
  <c r="G106" i="1"/>
  <c r="N106" i="1"/>
  <c r="J106" i="1"/>
  <c r="P111" i="1"/>
  <c r="P123" i="1"/>
  <c r="P115" i="1"/>
  <c r="M106" i="1"/>
  <c r="M127" i="1"/>
  <c r="P128" i="1"/>
  <c r="P107" i="1"/>
  <c r="P96" i="1"/>
  <c r="O106" i="1"/>
  <c r="G91" i="1"/>
  <c r="H91" i="1"/>
  <c r="H90" i="1" s="1"/>
  <c r="I91" i="1"/>
  <c r="I90" i="1" s="1"/>
  <c r="J91" i="1"/>
  <c r="J90" i="1" s="1"/>
  <c r="N91" i="1"/>
  <c r="N90" i="1" s="1"/>
  <c r="O91" i="1"/>
  <c r="O90" i="1" s="1"/>
  <c r="G84" i="1"/>
  <c r="H84" i="1"/>
  <c r="I84" i="1"/>
  <c r="J84" i="1"/>
  <c r="M84" i="1"/>
  <c r="N84" i="1"/>
  <c r="O84" i="1"/>
  <c r="G85" i="1"/>
  <c r="H85" i="1"/>
  <c r="I85" i="1"/>
  <c r="J85" i="1"/>
  <c r="M85" i="1"/>
  <c r="N85" i="1"/>
  <c r="O85" i="1"/>
  <c r="F85" i="1"/>
  <c r="H78" i="1"/>
  <c r="I78" i="1"/>
  <c r="J78" i="1"/>
  <c r="M78" i="1"/>
  <c r="N78" i="1"/>
  <c r="O78" i="1"/>
  <c r="F78" i="1"/>
  <c r="G79" i="1"/>
  <c r="H79" i="1"/>
  <c r="I79" i="1"/>
  <c r="J79" i="1"/>
  <c r="M79" i="1"/>
  <c r="N79" i="1"/>
  <c r="O79" i="1"/>
  <c r="F79" i="1"/>
  <c r="H74" i="1"/>
  <c r="I74" i="1"/>
  <c r="J74" i="1"/>
  <c r="O74" i="1"/>
  <c r="P74" i="1" s="1"/>
  <c r="L74" i="1" l="1"/>
  <c r="L78" i="1"/>
  <c r="L84" i="1"/>
  <c r="G90" i="1"/>
  <c r="L91" i="1"/>
  <c r="P91" i="1"/>
  <c r="I73" i="1"/>
  <c r="P84" i="1"/>
  <c r="M90" i="1"/>
  <c r="F90" i="1"/>
  <c r="F73" i="1"/>
  <c r="M73" i="1"/>
  <c r="P78" i="1"/>
  <c r="J73" i="1"/>
  <c r="H73" i="1"/>
  <c r="G73" i="1"/>
  <c r="N73" i="1"/>
  <c r="O73" i="1"/>
  <c r="M69" i="1"/>
  <c r="N69" i="1"/>
  <c r="O69" i="1"/>
  <c r="G62" i="1"/>
  <c r="H62" i="1"/>
  <c r="I62" i="1"/>
  <c r="I9" i="1" s="1"/>
  <c r="J62" i="1"/>
  <c r="M62" i="1"/>
  <c r="N62" i="1"/>
  <c r="O62" i="1"/>
  <c r="G63" i="1"/>
  <c r="H63" i="1"/>
  <c r="I63" i="1"/>
  <c r="J63" i="1"/>
  <c r="M63" i="1"/>
  <c r="N63" i="1"/>
  <c r="O63" i="1"/>
  <c r="G55" i="1"/>
  <c r="H55" i="1"/>
  <c r="I55" i="1"/>
  <c r="J55" i="1"/>
  <c r="M55" i="1"/>
  <c r="N55" i="1"/>
  <c r="O55" i="1"/>
  <c r="I149" i="1" l="1"/>
  <c r="L62" i="1"/>
  <c r="P69" i="1"/>
  <c r="P62" i="1"/>
  <c r="P54" i="1"/>
  <c r="G45" i="1"/>
  <c r="H45" i="1"/>
  <c r="I45" i="1"/>
  <c r="J45" i="1"/>
  <c r="M45" i="1"/>
  <c r="N45" i="1"/>
  <c r="O45" i="1"/>
  <c r="F45" i="1"/>
  <c r="N30" i="1"/>
  <c r="O30" i="1"/>
  <c r="G31" i="1"/>
  <c r="H31" i="1"/>
  <c r="I31" i="1"/>
  <c r="J31" i="1"/>
  <c r="M31" i="1"/>
  <c r="N31" i="1"/>
  <c r="O31" i="1"/>
  <c r="F31" i="1"/>
  <c r="G21" i="1"/>
  <c r="H21" i="1"/>
  <c r="I21" i="1"/>
  <c r="J21" i="1"/>
  <c r="M21" i="1"/>
  <c r="N21" i="1"/>
  <c r="O21" i="1"/>
  <c r="F21" i="1"/>
  <c r="F9" i="1" l="1"/>
  <c r="F149" i="1" s="1"/>
  <c r="P44" i="1"/>
  <c r="P40" i="1"/>
  <c r="P30" i="1"/>
  <c r="P20" i="1"/>
  <c r="G9" i="1"/>
  <c r="H9" i="1"/>
  <c r="H149" i="1" s="1"/>
  <c r="J9" i="1"/>
  <c r="N9" i="1"/>
  <c r="O9" i="1"/>
  <c r="G11" i="1"/>
  <c r="H11" i="1"/>
  <c r="I11" i="1"/>
  <c r="J11" i="1"/>
  <c r="M11" i="1"/>
  <c r="N11" i="1"/>
  <c r="O11" i="1"/>
  <c r="J149" i="1" l="1"/>
  <c r="J151" i="1" s="1"/>
  <c r="H151" i="1"/>
  <c r="G149" i="1"/>
  <c r="G151" i="1" s="1"/>
  <c r="I151" i="1"/>
  <c r="O149" i="1"/>
  <c r="O151" i="1" s="1"/>
  <c r="N149" i="1"/>
  <c r="N151" i="1" s="1"/>
  <c r="M9" i="1"/>
  <c r="M149" i="1" s="1"/>
  <c r="M151" i="1" l="1"/>
  <c r="F151" i="1"/>
</calcChain>
</file>

<file path=xl/sharedStrings.xml><?xml version="1.0" encoding="utf-8"?>
<sst xmlns="http://schemas.openxmlformats.org/spreadsheetml/2006/main" count="196" uniqueCount="170">
  <si>
    <t>Единица измерения</t>
  </si>
  <si>
    <t>Максимальная оценка по направлению / оценка по показателю</t>
  </si>
  <si>
    <t>Среднее значение оценки (SPj)</t>
  </si>
  <si>
    <t xml:space="preserve">Наименование направления / показателя </t>
  </si>
  <si>
    <t>исходные данные для расчета / формула для расчета показателя</t>
  </si>
  <si>
    <t>Наименование главного администратора / итоговое значение оценки по направлению (Вj) / оценка по показателю (Кj)</t>
  </si>
  <si>
    <t>1. Управление расходами бюджета муниципального образования Абинский район</t>
  </si>
  <si>
    <t>1.1. Р1 Уровень исполнения бюджетных ассигнований главного администратора в отчетном периоде</t>
  </si>
  <si>
    <t>Р1 = ( Ркис/ Рут) х 100</t>
  </si>
  <si>
    <t>Ркис</t>
  </si>
  <si>
    <t>Рут</t>
  </si>
  <si>
    <t>Р1 &gt;= 99%</t>
  </si>
  <si>
    <t>Р1 &gt;= 90%</t>
  </si>
  <si>
    <t>Р1 &gt;= 85%</t>
  </si>
  <si>
    <t>Р1 &gt;= 80%</t>
  </si>
  <si>
    <t>%</t>
  </si>
  <si>
    <t xml:space="preserve">Администрация МО Абинский район </t>
  </si>
  <si>
    <t>Финансовое управление</t>
  </si>
  <si>
    <t>Управление сельского хозяйства и охраны окружающей среды</t>
  </si>
  <si>
    <t>Управление муниципальной собственности</t>
  </si>
  <si>
    <t>Отдел по физической культуре и спорту</t>
  </si>
  <si>
    <t>1.2. Р2 Эффективность использования межбюджетных трансфертов, имеющих целевое назначение, полученных из других уровней бюджетов</t>
  </si>
  <si>
    <t xml:space="preserve">Р2 = (Nа / nа) х 100 </t>
  </si>
  <si>
    <t>Nа</t>
  </si>
  <si>
    <t xml:space="preserve"> nа</t>
  </si>
  <si>
    <t>Р2 &gt;= 99%</t>
  </si>
  <si>
    <t>Р2 &gt;= 90%</t>
  </si>
  <si>
    <t>Р2 &gt;= 85%</t>
  </si>
  <si>
    <t>Р2 &gt;= 80%</t>
  </si>
  <si>
    <t>1.3. Р3 Качество осуществления равномерности расходов</t>
  </si>
  <si>
    <t>Р3 = (Ркис(4кв.)  / Ркис(год)) х 100</t>
  </si>
  <si>
    <t>Ркис(4кв.)</t>
  </si>
  <si>
    <t>Ркис(год)</t>
  </si>
  <si>
    <t>Р3&lt; = 25%</t>
  </si>
  <si>
    <t>25%&lt; Р3 &lt; 30%</t>
  </si>
  <si>
    <t>30%&lt; Р3 &lt; 35%</t>
  </si>
  <si>
    <t>35%&lt; Р3 &lt; 40%</t>
  </si>
  <si>
    <t>40%&lt; Р3 &lt; 45%</t>
  </si>
  <si>
    <t>Р3  &gt;= 45%</t>
  </si>
  <si>
    <t>Nо</t>
  </si>
  <si>
    <t>N</t>
  </si>
  <si>
    <t>1.6. Р6 Несоответствие расчетно-платежных документов, представленных в финансовое управление, требованиям бюджетного законодательства Российской Федерации</t>
  </si>
  <si>
    <t>Р6 = (No / N) х 100</t>
  </si>
  <si>
    <t>1.7. Р7 Эффективность управления кредиторской задолженностью по расчетам с поставщиками и подрядчиками</t>
  </si>
  <si>
    <t>Р7 &lt; 0 (снижение Кт задолженности)</t>
  </si>
  <si>
    <t>Р7 = 0 (Кт задолженность не изменилась)</t>
  </si>
  <si>
    <t>Р7 &gt; 0 (допущен рост Кт задолженности)</t>
  </si>
  <si>
    <t>тыс.руб.</t>
  </si>
  <si>
    <t xml:space="preserve">Р8 </t>
  </si>
  <si>
    <t>Р8 = 0</t>
  </si>
  <si>
    <t>Р8 &gt; 0</t>
  </si>
  <si>
    <t>1.8. Р8 Наличие просроченной кредиторской задолженности по расходам</t>
  </si>
  <si>
    <t>2. Управление доходами бюджета муниципального образования Абинский район</t>
  </si>
  <si>
    <t>Р10 = (Rj / Rp) х 100</t>
  </si>
  <si>
    <t xml:space="preserve">Rj </t>
  </si>
  <si>
    <t>Rp</t>
  </si>
  <si>
    <t>Р10= 100%</t>
  </si>
  <si>
    <t>Р10&lt; 100%</t>
  </si>
  <si>
    <t>Dpн</t>
  </si>
  <si>
    <t>Dpк</t>
  </si>
  <si>
    <t>Р11 = 0</t>
  </si>
  <si>
    <t>Р11 &gt; 0</t>
  </si>
  <si>
    <t>3.1. Р12 Нарушение требований к бюджетному учету, в том числе к составлению, представлению бюджетной отчетности</t>
  </si>
  <si>
    <t>3. Ведение учета и составление бюджетной отчетности</t>
  </si>
  <si>
    <t>Р12 = R</t>
  </si>
  <si>
    <t>Р12 = 0 (нарушения выявлены)</t>
  </si>
  <si>
    <t>Р12 = 5 (нарушений не выявлено)</t>
  </si>
  <si>
    <t>4.1. Р13 Исполнение представлений (предписаний) органов государственного и  муниципального финансового контроля</t>
  </si>
  <si>
    <t>Р13 =((Qи + Qч) / Qо) х 100</t>
  </si>
  <si>
    <t>Qи</t>
  </si>
  <si>
    <t>Qч</t>
  </si>
  <si>
    <t>Qо</t>
  </si>
  <si>
    <t>100%&lt; Р13 &lt; 95%</t>
  </si>
  <si>
    <t>95%&lt; Р13 &lt; 75%</t>
  </si>
  <si>
    <t>75%&lt; Р13 &lt; 50%</t>
  </si>
  <si>
    <t>Р13 &lt; 50%</t>
  </si>
  <si>
    <t>Р13 = 0</t>
  </si>
  <si>
    <t>Главные администраторы, имеющие подведомственные учреждения</t>
  </si>
  <si>
    <t>Главные администраторы, не имеющие подведомственных учреждений</t>
  </si>
  <si>
    <t>5. Организация и осуществление внутреннего финансового аудита</t>
  </si>
  <si>
    <t>Р17</t>
  </si>
  <si>
    <t>правовой акт главного администратора утвержден и содержит описание процедур и порядка осуществления мониторинга результатов деятельности (результативности бюджетных расходов, качества предоставляемых услуг)</t>
  </si>
  <si>
    <t>правовой акт главного администратора не утвержден или не содержит описание процедур и порядка осуществления мониторинга результатов деятельности (результативности бюджетных расходов, качества предоставляемых услуг)</t>
  </si>
  <si>
    <t>6. Управление активами (имуществом)</t>
  </si>
  <si>
    <t>Суммарная оценка качества финансового менеджмента главного администратора (КФМ)</t>
  </si>
  <si>
    <t>Максимальная оценка качества финансового менеджмента, которую может получить главный администратор за качество финансового менеджмента исходя из применимости показателей (МАХ)</t>
  </si>
  <si>
    <t>Уровень качества финансового менеджмента по совокупности оценок, полученных каждым главным администратором по применимым к нему показателям (Q)</t>
  </si>
  <si>
    <t>Х</t>
  </si>
  <si>
    <t>1</t>
  </si>
  <si>
    <t>3</t>
  </si>
  <si>
    <t>4</t>
  </si>
  <si>
    <t>Р7 = Кт кг – Кт нг</t>
  </si>
  <si>
    <t xml:space="preserve">Кт кг </t>
  </si>
  <si>
    <t>Кт нг</t>
  </si>
  <si>
    <t>Р11 = Dpк – Dpн</t>
  </si>
  <si>
    <t>Отдел культуры</t>
  </si>
  <si>
    <t>Диапазон значений</t>
  </si>
  <si>
    <t>(подпись)</t>
  </si>
  <si>
    <t>5</t>
  </si>
  <si>
    <t>6</t>
  </si>
  <si>
    <t>Р1 &gt;= 75%</t>
  </si>
  <si>
    <t>Р1 &lt; 75%</t>
  </si>
  <si>
    <t>Р2 &gt;= 75%</t>
  </si>
  <si>
    <t>Р2&lt; 75%</t>
  </si>
  <si>
    <t>4. Исполнение представлений (предписаний) органов государственного и муниципального финансового контроля</t>
  </si>
  <si>
    <t>5.5. Р17 Качество правового акта главного админи-стратора о порядке ведения мониторинга результатов деятельности (результативности бюджетных расходов, качества предоставляемых услуг)</t>
  </si>
  <si>
    <t>6.1. Р18 Управление активами (имуществом)</t>
  </si>
  <si>
    <t>Р18 = Qot</t>
  </si>
  <si>
    <t>7. Управление доходами, полученными от приносящей доход деятельности бюджетными и автономными учреждениями</t>
  </si>
  <si>
    <t>7.1. Р19 Качество планирования поступлений доходов от приносящей доход деятельности учреждений</t>
  </si>
  <si>
    <t>Р19 = (Dвнисп / Dвнут) х 100</t>
  </si>
  <si>
    <t>Dвнисп</t>
  </si>
  <si>
    <t>Dвнут</t>
  </si>
  <si>
    <t>7.Р20 Динамика объема доходов, полученных бюджетными и автономными учреждениями от приносящей доход деятельности учреждений</t>
  </si>
  <si>
    <t>Р20 = Dвно -  Dвнп</t>
  </si>
  <si>
    <t>Dвно</t>
  </si>
  <si>
    <t>Dвнп</t>
  </si>
  <si>
    <t>Р20 &gt; 0</t>
  </si>
  <si>
    <t xml:space="preserve">Р20 &lt;= 0 </t>
  </si>
  <si>
    <t>P6 &gt;=30 %</t>
  </si>
  <si>
    <t>5 % &lt; P6 &lt; 10%</t>
  </si>
  <si>
    <t>10% &lt; P6 &lt; 30%</t>
  </si>
  <si>
    <t>P6  &lt; 5%</t>
  </si>
  <si>
    <t>Отдел по делам молодежи</t>
  </si>
  <si>
    <t>17</t>
  </si>
  <si>
    <t>1.5. Р5 Доля остатков средств субсидий на выполнение муниципального задания на лицевых счетах бюджетных и автономных учреждений на конец отчетного финансового года</t>
  </si>
  <si>
    <t>Р5 = (В / Е) х 100</t>
  </si>
  <si>
    <t>Р5 = 0%</t>
  </si>
  <si>
    <t>0%&lt; Р5 &lt; 1%</t>
  </si>
  <si>
    <t>1%&lt; Р5 &lt; 2%</t>
  </si>
  <si>
    <t>2%&lt; Р5 &lt; 5%</t>
  </si>
  <si>
    <t>5%&lt; Р5 &lt; 10%</t>
  </si>
  <si>
    <t>Р5 &gt;= 10%</t>
  </si>
  <si>
    <t>В</t>
  </si>
  <si>
    <t>Е</t>
  </si>
  <si>
    <t>Р18 = 0 (нарушения не выявлены)</t>
  </si>
  <si>
    <t>Р18 &gt; 0 (нарушения выявлены)</t>
  </si>
  <si>
    <t>Начальник бюджетного отдела</t>
  </si>
  <si>
    <t>Е.В.Белик</t>
  </si>
  <si>
    <t>Управление  жилищно-коммунального хозяйства, транспорта и связи</t>
  </si>
  <si>
    <t>Управление образования</t>
  </si>
  <si>
    <t>Отчет о результатах мониторинга качества финансового менеджмента главных распорядителей средств местного бюджета, главных администраторов доходов местного бюджета, главных администраторов источников финансировании дефицита местного бюджета за 2025 год</t>
  </si>
  <si>
    <t xml:space="preserve">Р4 </t>
  </si>
  <si>
    <t>Р4 = 5 (все муниципальные программы приведены в срок в соответствии с первоначально утвержденным решением о бюджете муниципального образования Абинский район на соответствующий финансовый год и плановый период (с решением о внесении изменений в решение о бюджете на соответствующий финансовый год и плановый период))</t>
  </si>
  <si>
    <t>P4=0 (не все муниципальные программы приведены в срок в соответствии с первоначально утвержденным решением о бюджете муниципального образования Абинский район на соответствующий финансовый год и плановый период (с 
решением о внесении изменений в решение о бюджете на соответствующий финансовый год и плановый период))</t>
  </si>
  <si>
    <t>2.1. Р9 Эффективность работы с невыясненными
поступлениями в
бюджет муниципального образования Абинский район</t>
  </si>
  <si>
    <t>Р9 = НВП</t>
  </si>
  <si>
    <t>Р9 = 0</t>
  </si>
  <si>
    <t>Р9  &gt; 0</t>
  </si>
  <si>
    <t>2.2. Р10 Качество администрирования  доходов бюджета муниципального образования Абинский район по возврату неиспользованных остатков межбюджетных трансфертов, имеющих целевое назначение в бюджет Краснодарского края</t>
  </si>
  <si>
    <t>2.3. Р11 Качество управления просроченной дебиторской задолженностью главного администратора и подведомственных ему получателей бюджетных средств</t>
  </si>
  <si>
    <t xml:space="preserve">5.1. Р14 Наличие правового акта главного администратора об организации внутреннего финансового аудита </t>
  </si>
  <si>
    <t xml:space="preserve">Р14 </t>
  </si>
  <si>
    <t>Р 14= 5 (наличие правового акта главного администратора, определяющего организацию внутреннего финансового аудита)</t>
  </si>
  <si>
    <t>Р 14 = 0 (отсутствие правового акта главного администратора, определяющего организацию внутреннего финансового аудита)</t>
  </si>
  <si>
    <t>5.2. Р15 Наличие плана проведения аудиторских мероприятий</t>
  </si>
  <si>
    <t xml:space="preserve">Р15 </t>
  </si>
  <si>
    <t>Р 15= 5 (наличие  плана проведения аудиторских мероприятий)</t>
  </si>
  <si>
    <t>Р 15 = 0 (отсутствие плана проведения аудиторских мероприятий)</t>
  </si>
  <si>
    <t>5.3. Р16 Выполнение плана проведения аудиторских мероприятий и наличие заключений по результатам проведения аудиторских мероприятий</t>
  </si>
  <si>
    <t>Р16=(Кз/Км) х 100</t>
  </si>
  <si>
    <t>Кз</t>
  </si>
  <si>
    <t>Км</t>
  </si>
  <si>
    <t>Р 16 = 100%</t>
  </si>
  <si>
    <t>80%&lt; Р16 &lt; 100%</t>
  </si>
  <si>
    <t>60%&lt; Р16 &lt; 80%</t>
  </si>
  <si>
    <t>Р15 &lt; 60%</t>
  </si>
  <si>
    <t xml:space="preserve">Заместитель главы муниципального образования, начальник финансового управления </t>
  </si>
  <si>
    <t>А.Д. Анацкая</t>
  </si>
  <si>
    <t>1.4. Р4 Своевременность
приведения муниципальной
программы, координатором которой является главный администратор, в соответствии с решением о бюджете муниципального образования Абинский
район на соответствующий
финансовый год и плановый период (с решением о внесении изменений в решение о бюджете на соответствующий финансовый год и плановый период)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</si>
</sst>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49" fontId="0" fillId="0" borderId="0" xfId="0" applyNumberFormat="1" applyAlignment="1">
      <alignment wrapText="1"/>
    </xf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49" fontId="3" fillId="0" borderId="0" xfId="0" applyNumberFormat="1" applyFont="1" applyAlignment="1">
      <alignment wrapText="1"/>
    </xf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0" xfId="0" applyFont="1"/>
    <xf numFmtId="0" fontId="3" fillId="4" borderId="1" xfId="0" applyFont="1" applyFill="1" applyBorder="1" applyAlignment="1"/>
    <xf numFmtId="0" fontId="3" fillId="7" borderId="1" xfId="0" applyFont="1" applyFill="1" applyBorder="1"/>
    <xf numFmtId="2" fontId="2" fillId="7" borderId="1" xfId="0" applyNumberFormat="1" applyFont="1" applyFill="1" applyBorder="1"/>
    <xf numFmtId="0" fontId="2" fillId="7" borderId="1" xfId="0" applyFont="1" applyFill="1" applyBorder="1"/>
    <xf numFmtId="0" fontId="3" fillId="7" borderId="1" xfId="0" applyFont="1" applyFill="1" applyBorder="1" applyAlignment="1"/>
    <xf numFmtId="0" fontId="2" fillId="2" borderId="0" xfId="0" applyFont="1" applyFill="1"/>
    <xf numFmtId="49" fontId="3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4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3" fillId="4" borderId="1" xfId="0" applyFont="1" applyFill="1" applyBorder="1"/>
    <xf numFmtId="0" fontId="3" fillId="7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wrapText="1"/>
    </xf>
    <xf numFmtId="0" fontId="5" fillId="7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164" fontId="2" fillId="7" borderId="1" xfId="0" applyNumberFormat="1" applyFont="1" applyFill="1" applyBorder="1"/>
    <xf numFmtId="164" fontId="3" fillId="7" borderId="1" xfId="0" applyNumberFormat="1" applyFont="1" applyFill="1" applyBorder="1" applyAlignment="1">
      <alignment horizontal="center"/>
    </xf>
    <xf numFmtId="164" fontId="3" fillId="7" borderId="1" xfId="0" applyNumberFormat="1" applyFont="1" applyFill="1" applyBorder="1"/>
    <xf numFmtId="0" fontId="6" fillId="0" borderId="0" xfId="0" applyFont="1"/>
    <xf numFmtId="0" fontId="6" fillId="0" borderId="11" xfId="0" applyFont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2" fillId="0" borderId="0" xfId="0" applyFont="1" applyBorder="1"/>
    <xf numFmtId="0" fontId="3" fillId="0" borderId="4" xfId="0" applyFont="1" applyBorder="1"/>
    <xf numFmtId="0" fontId="3" fillId="8" borderId="1" xfId="0" applyFont="1" applyFill="1" applyBorder="1"/>
    <xf numFmtId="164" fontId="2" fillId="3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2" fillId="0" borderId="4" xfId="0" applyFont="1" applyFill="1" applyBorder="1"/>
    <xf numFmtId="49" fontId="3" fillId="0" borderId="0" xfId="0" applyNumberFormat="1" applyFont="1" applyFill="1" applyAlignment="1">
      <alignment wrapText="1"/>
    </xf>
    <xf numFmtId="49" fontId="2" fillId="0" borderId="1" xfId="0" applyNumberFormat="1" applyFont="1" applyFill="1" applyBorder="1" applyAlignment="1">
      <alignment wrapText="1" shrinkToFit="1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/>
    <xf numFmtId="0" fontId="1" fillId="0" borderId="0" xfId="0" applyFont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49" fontId="2" fillId="0" borderId="5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wrapText="1"/>
    </xf>
    <xf numFmtId="49" fontId="2" fillId="3" borderId="5" xfId="0" applyNumberFormat="1" applyFont="1" applyFill="1" applyBorder="1" applyAlignment="1">
      <alignment horizontal="center" wrapText="1"/>
    </xf>
    <xf numFmtId="49" fontId="2" fillId="3" borderId="7" xfId="0" applyNumberFormat="1" applyFont="1" applyFill="1" applyBorder="1" applyAlignment="1">
      <alignment horizontal="center" wrapText="1"/>
    </xf>
    <xf numFmtId="49" fontId="2" fillId="3" borderId="6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7" borderId="2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left" wrapText="1"/>
    </xf>
    <xf numFmtId="0" fontId="3" fillId="7" borderId="4" xfId="0" applyFont="1" applyFill="1" applyBorder="1" applyAlignment="1">
      <alignment horizontal="left" wrapText="1"/>
    </xf>
    <xf numFmtId="49" fontId="3" fillId="5" borderId="2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49" fontId="2" fillId="0" borderId="10" xfId="0" applyNumberFormat="1" applyFont="1" applyBorder="1" applyAlignment="1">
      <alignment horizontal="center" wrapText="1"/>
    </xf>
    <xf numFmtId="49" fontId="3" fillId="6" borderId="1" xfId="0" applyNumberFormat="1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49" fontId="3" fillId="4" borderId="2" xfId="0" applyNumberFormat="1" applyFont="1" applyFill="1" applyBorder="1" applyAlignment="1">
      <alignment horizontal="left" wrapText="1"/>
    </xf>
    <xf numFmtId="49" fontId="3" fillId="4" borderId="3" xfId="0" applyNumberFormat="1" applyFont="1" applyFill="1" applyBorder="1" applyAlignment="1">
      <alignment horizontal="left" wrapText="1"/>
    </xf>
    <xf numFmtId="49" fontId="3" fillId="4" borderId="4" xfId="0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57"/>
  <sheetViews>
    <sheetView tabSelected="1" zoomScale="80" zoomScaleNormal="80" workbookViewId="0">
      <selection activeCell="J115" sqref="J115"/>
    </sheetView>
  </sheetViews>
  <sheetFormatPr defaultRowHeight="15" x14ac:dyDescent="0.25"/>
  <cols>
    <col min="1" max="1" width="22" customWidth="1"/>
    <col min="2" max="2" width="20.7109375" customWidth="1"/>
    <col min="3" max="3" width="21.28515625" customWidth="1"/>
    <col min="4" max="4" width="20.5703125" customWidth="1"/>
    <col min="5" max="5" width="12.28515625" customWidth="1"/>
    <col min="6" max="6" width="13.5703125" customWidth="1"/>
    <col min="7" max="7" width="17.42578125" customWidth="1"/>
    <col min="8" max="8" width="14.28515625" customWidth="1"/>
    <col min="9" max="9" width="12.5703125" customWidth="1"/>
    <col min="10" max="12" width="14.140625" customWidth="1"/>
    <col min="13" max="14" width="13.42578125" customWidth="1"/>
    <col min="15" max="16" width="13.28515625" customWidth="1"/>
  </cols>
  <sheetData>
    <row r="3" spans="1:17" ht="54" customHeight="1" x14ac:dyDescent="0.3">
      <c r="A3" s="56" t="s">
        <v>141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5" spans="1:17" ht="30.75" customHeight="1" x14ac:dyDescent="0.25">
      <c r="A5" s="60" t="s">
        <v>3</v>
      </c>
      <c r="B5" s="63" t="s">
        <v>4</v>
      </c>
      <c r="C5" s="60" t="s">
        <v>96</v>
      </c>
      <c r="D5" s="60" t="s">
        <v>0</v>
      </c>
      <c r="E5" s="60" t="s">
        <v>1</v>
      </c>
      <c r="F5" s="73" t="s">
        <v>5</v>
      </c>
      <c r="G5" s="74"/>
      <c r="H5" s="74"/>
      <c r="I5" s="74"/>
      <c r="J5" s="74"/>
      <c r="K5" s="74"/>
      <c r="L5" s="74"/>
      <c r="M5" s="74"/>
      <c r="N5" s="74"/>
      <c r="O5" s="74"/>
      <c r="P5" s="75"/>
      <c r="Q5" s="1"/>
    </row>
    <row r="6" spans="1:17" ht="36.75" customHeight="1" x14ac:dyDescent="0.25">
      <c r="A6" s="61"/>
      <c r="B6" s="64"/>
      <c r="C6" s="61"/>
      <c r="D6" s="61"/>
      <c r="E6" s="61"/>
      <c r="F6" s="70" t="s">
        <v>77</v>
      </c>
      <c r="G6" s="71"/>
      <c r="H6" s="71"/>
      <c r="I6" s="71"/>
      <c r="J6" s="71"/>
      <c r="K6" s="71"/>
      <c r="L6" s="72"/>
      <c r="M6" s="76" t="s">
        <v>78</v>
      </c>
      <c r="N6" s="76"/>
      <c r="O6" s="76"/>
      <c r="P6" s="76"/>
      <c r="Q6" s="1"/>
    </row>
    <row r="7" spans="1:17" ht="116.25" customHeight="1" x14ac:dyDescent="0.25">
      <c r="A7" s="62"/>
      <c r="B7" s="65"/>
      <c r="C7" s="62"/>
      <c r="D7" s="62"/>
      <c r="E7" s="62"/>
      <c r="F7" s="33" t="s">
        <v>16</v>
      </c>
      <c r="G7" s="33" t="s">
        <v>139</v>
      </c>
      <c r="H7" s="33" t="s">
        <v>140</v>
      </c>
      <c r="I7" s="33" t="s">
        <v>95</v>
      </c>
      <c r="J7" s="33" t="s">
        <v>20</v>
      </c>
      <c r="K7" s="33" t="s">
        <v>123</v>
      </c>
      <c r="L7" s="34" t="s">
        <v>2</v>
      </c>
      <c r="M7" s="35" t="s">
        <v>17</v>
      </c>
      <c r="N7" s="35" t="s">
        <v>18</v>
      </c>
      <c r="O7" s="35" t="s">
        <v>19</v>
      </c>
      <c r="P7" s="36" t="s">
        <v>2</v>
      </c>
    </row>
    <row r="8" spans="1:17" ht="14.25" customHeight="1" x14ac:dyDescent="0.25">
      <c r="A8" s="27" t="s">
        <v>88</v>
      </c>
      <c r="B8" s="28" t="s">
        <v>89</v>
      </c>
      <c r="C8" s="27" t="s">
        <v>90</v>
      </c>
      <c r="D8" s="27" t="s">
        <v>98</v>
      </c>
      <c r="E8" s="27" t="s">
        <v>99</v>
      </c>
      <c r="F8" s="29">
        <v>7</v>
      </c>
      <c r="G8" s="29">
        <v>8</v>
      </c>
      <c r="H8" s="29">
        <v>9</v>
      </c>
      <c r="I8" s="29">
        <v>10</v>
      </c>
      <c r="J8" s="29">
        <v>11</v>
      </c>
      <c r="K8" s="29">
        <v>12</v>
      </c>
      <c r="L8" s="31">
        <v>13</v>
      </c>
      <c r="M8" s="29">
        <v>14</v>
      </c>
      <c r="N8" s="29">
        <v>15</v>
      </c>
      <c r="O8" s="29">
        <v>16</v>
      </c>
      <c r="P8" s="30" t="s">
        <v>124</v>
      </c>
    </row>
    <row r="9" spans="1:17" ht="15.75" x14ac:dyDescent="0.25">
      <c r="A9" s="57" t="s">
        <v>6</v>
      </c>
      <c r="B9" s="58"/>
      <c r="C9" s="58"/>
      <c r="D9" s="59"/>
      <c r="E9" s="12">
        <f t="shared" ref="E9:K9" si="0">E10+E20+E30+E40+E44+E54+E62+E69</f>
        <v>40</v>
      </c>
      <c r="F9" s="12">
        <f t="shared" si="0"/>
        <v>26</v>
      </c>
      <c r="G9" s="12">
        <f t="shared" si="0"/>
        <v>23</v>
      </c>
      <c r="H9" s="12">
        <f t="shared" si="0"/>
        <v>36</v>
      </c>
      <c r="I9" s="12">
        <f t="shared" si="0"/>
        <v>36</v>
      </c>
      <c r="J9" s="12">
        <f t="shared" si="0"/>
        <v>29</v>
      </c>
      <c r="K9" s="12">
        <f t="shared" si="0"/>
        <v>35</v>
      </c>
      <c r="L9" s="16"/>
      <c r="M9" s="12">
        <f>M10+M20+M30+M40+M44+M54+M62+M69</f>
        <v>35</v>
      </c>
      <c r="N9" s="12">
        <f>N10+N20+N30+N40+N44+N54+N62+N69</f>
        <v>26</v>
      </c>
      <c r="O9" s="12">
        <f>O10+O20+O30+O40+O44+O54+O62+O69</f>
        <v>18</v>
      </c>
      <c r="P9" s="16"/>
    </row>
    <row r="10" spans="1:17" ht="110.25" x14ac:dyDescent="0.25">
      <c r="A10" s="8" t="s">
        <v>7</v>
      </c>
      <c r="B10" s="6"/>
      <c r="C10" s="6"/>
      <c r="D10" s="6" t="s">
        <v>15</v>
      </c>
      <c r="E10" s="6">
        <v>5</v>
      </c>
      <c r="F10" s="6">
        <f t="shared" ref="F10:K10" si="1">F14+F15+F16+F17+F18+F19</f>
        <v>5</v>
      </c>
      <c r="G10" s="6">
        <f t="shared" si="1"/>
        <v>4</v>
      </c>
      <c r="H10" s="6">
        <f t="shared" si="1"/>
        <v>5</v>
      </c>
      <c r="I10" s="6">
        <f t="shared" si="1"/>
        <v>5</v>
      </c>
      <c r="J10" s="6">
        <f t="shared" si="1"/>
        <v>4</v>
      </c>
      <c r="K10" s="6">
        <f t="shared" si="1"/>
        <v>5</v>
      </c>
      <c r="L10" s="40">
        <f>(F10+G10+H10+I10+J10+K10)/6</f>
        <v>4.666666666666667</v>
      </c>
      <c r="M10" s="6">
        <f>M14+M15+M16+M17+M18+M19</f>
        <v>5</v>
      </c>
      <c r="N10" s="6">
        <f>N14+N15+N16+N17+N18+N19</f>
        <v>5</v>
      </c>
      <c r="O10" s="6">
        <f>O14+O15+O16+O17+O18+O19</f>
        <v>4</v>
      </c>
      <c r="P10" s="40">
        <f>(M10+N10+O10)/3</f>
        <v>4.666666666666667</v>
      </c>
    </row>
    <row r="11" spans="1:17" ht="15.75" x14ac:dyDescent="0.25">
      <c r="A11" s="19"/>
      <c r="B11" s="3" t="s">
        <v>8</v>
      </c>
      <c r="C11" s="3"/>
      <c r="D11" s="3"/>
      <c r="E11" s="3"/>
      <c r="F11" s="37">
        <f>F12/F13*100</f>
        <v>99.084403244381022</v>
      </c>
      <c r="G11" s="37">
        <f t="shared" ref="G11:O11" si="2">G12/G13*100</f>
        <v>98.578248024135917</v>
      </c>
      <c r="H11" s="37">
        <f t="shared" si="2"/>
        <v>99.538901443168285</v>
      </c>
      <c r="I11" s="37">
        <f t="shared" si="2"/>
        <v>99.909941496346093</v>
      </c>
      <c r="J11" s="37">
        <f t="shared" si="2"/>
        <v>97.883291056220529</v>
      </c>
      <c r="K11" s="37">
        <f t="shared" si="2"/>
        <v>98.952278984398873</v>
      </c>
      <c r="L11" s="38"/>
      <c r="M11" s="37">
        <f t="shared" si="2"/>
        <v>99.999005900971824</v>
      </c>
      <c r="N11" s="37">
        <f t="shared" si="2"/>
        <v>99.094141637718124</v>
      </c>
      <c r="O11" s="37">
        <f t="shared" si="2"/>
        <v>98.223803783099058</v>
      </c>
      <c r="P11" s="15"/>
    </row>
    <row r="12" spans="1:17" ht="15.75" x14ac:dyDescent="0.25">
      <c r="A12" s="4"/>
      <c r="B12" s="4" t="s">
        <v>9</v>
      </c>
      <c r="C12" s="4"/>
      <c r="D12" s="4"/>
      <c r="E12" s="4"/>
      <c r="F12" s="4">
        <v>479580.6</v>
      </c>
      <c r="G12" s="4">
        <v>72504.399999999994</v>
      </c>
      <c r="H12" s="4">
        <v>562760.30000000005</v>
      </c>
      <c r="I12" s="4">
        <v>174396</v>
      </c>
      <c r="J12" s="4">
        <v>162378.20000000001</v>
      </c>
      <c r="K12" s="4">
        <v>9057.2999999999993</v>
      </c>
      <c r="L12" s="15"/>
      <c r="M12" s="4">
        <v>50296.3</v>
      </c>
      <c r="N12" s="4">
        <v>9670.2999999999993</v>
      </c>
      <c r="O12" s="4">
        <v>32101.7</v>
      </c>
      <c r="P12" s="15"/>
    </row>
    <row r="13" spans="1:17" ht="15.75" x14ac:dyDescent="0.25">
      <c r="A13" s="4"/>
      <c r="B13" s="4" t="s">
        <v>10</v>
      </c>
      <c r="C13" s="4"/>
      <c r="D13" s="4"/>
      <c r="E13" s="4"/>
      <c r="F13" s="48">
        <v>484012.2</v>
      </c>
      <c r="G13" s="4">
        <v>73550.100000000006</v>
      </c>
      <c r="H13" s="4">
        <v>565367.19999999995</v>
      </c>
      <c r="I13" s="4">
        <v>174553.2</v>
      </c>
      <c r="J13" s="48">
        <v>165889.60000000001</v>
      </c>
      <c r="K13" s="48">
        <v>9153.2000000000007</v>
      </c>
      <c r="L13" s="15"/>
      <c r="M13" s="4">
        <v>50296.800000000003</v>
      </c>
      <c r="N13" s="4">
        <v>9758.7000000000007</v>
      </c>
      <c r="O13" s="4">
        <v>32682.2</v>
      </c>
      <c r="P13" s="15"/>
    </row>
    <row r="14" spans="1:17" ht="15.75" x14ac:dyDescent="0.25">
      <c r="A14" s="2"/>
      <c r="B14" s="2"/>
      <c r="C14" s="2" t="s">
        <v>11</v>
      </c>
      <c r="D14" s="2"/>
      <c r="E14" s="2">
        <v>5</v>
      </c>
      <c r="F14" s="2">
        <v>5</v>
      </c>
      <c r="G14" s="2"/>
      <c r="H14" s="2">
        <v>5</v>
      </c>
      <c r="I14" s="2">
        <v>5</v>
      </c>
      <c r="J14" s="2"/>
      <c r="K14" s="2">
        <v>5</v>
      </c>
      <c r="L14" s="15"/>
      <c r="M14" s="2">
        <v>5</v>
      </c>
      <c r="N14" s="2">
        <v>5</v>
      </c>
      <c r="O14" s="2"/>
      <c r="P14" s="15"/>
    </row>
    <row r="15" spans="1:17" ht="15.75" x14ac:dyDescent="0.25">
      <c r="A15" s="2"/>
      <c r="B15" s="2"/>
      <c r="C15" s="2" t="s">
        <v>12</v>
      </c>
      <c r="D15" s="2"/>
      <c r="E15" s="2">
        <v>4</v>
      </c>
      <c r="F15" s="2"/>
      <c r="G15" s="2">
        <v>4</v>
      </c>
      <c r="H15" s="2"/>
      <c r="I15" s="2"/>
      <c r="J15" s="2">
        <v>4</v>
      </c>
      <c r="K15" s="2"/>
      <c r="L15" s="15"/>
      <c r="M15" s="2"/>
      <c r="N15" s="2"/>
      <c r="O15" s="2">
        <v>4</v>
      </c>
      <c r="P15" s="15"/>
    </row>
    <row r="16" spans="1:17" ht="15.75" x14ac:dyDescent="0.25">
      <c r="A16" s="2"/>
      <c r="B16" s="2"/>
      <c r="C16" s="2" t="s">
        <v>13</v>
      </c>
      <c r="D16" s="2"/>
      <c r="E16" s="2">
        <v>3</v>
      </c>
      <c r="F16" s="2"/>
      <c r="G16" s="2"/>
      <c r="H16" s="2"/>
      <c r="I16" s="2"/>
      <c r="J16" s="2"/>
      <c r="K16" s="2"/>
      <c r="L16" s="15"/>
      <c r="M16" s="2"/>
      <c r="N16" s="2"/>
      <c r="O16" s="2"/>
      <c r="P16" s="15"/>
    </row>
    <row r="17" spans="1:16" ht="15.75" x14ac:dyDescent="0.25">
      <c r="A17" s="2"/>
      <c r="B17" s="2"/>
      <c r="C17" s="2" t="s">
        <v>14</v>
      </c>
      <c r="D17" s="2"/>
      <c r="E17" s="2">
        <v>2</v>
      </c>
      <c r="F17" s="2"/>
      <c r="G17" s="2"/>
      <c r="H17" s="2"/>
      <c r="I17" s="2"/>
      <c r="J17" s="2"/>
      <c r="K17" s="2"/>
      <c r="L17" s="15"/>
      <c r="M17" s="2"/>
      <c r="N17" s="2"/>
      <c r="O17" s="2"/>
      <c r="P17" s="15"/>
    </row>
    <row r="18" spans="1:16" ht="15.75" x14ac:dyDescent="0.25">
      <c r="A18" s="2"/>
      <c r="B18" s="2"/>
      <c r="C18" s="2" t="s">
        <v>100</v>
      </c>
      <c r="D18" s="2"/>
      <c r="E18" s="2">
        <v>1</v>
      </c>
      <c r="F18" s="2"/>
      <c r="G18" s="2"/>
      <c r="H18" s="2"/>
      <c r="I18" s="2"/>
      <c r="J18" s="2"/>
      <c r="K18" s="2"/>
      <c r="L18" s="15"/>
      <c r="M18" s="2"/>
      <c r="N18" s="2"/>
      <c r="O18" s="2"/>
      <c r="P18" s="15"/>
    </row>
    <row r="19" spans="1:16" ht="15.75" x14ac:dyDescent="0.25">
      <c r="A19" s="2"/>
      <c r="B19" s="45"/>
      <c r="C19" s="2" t="s">
        <v>101</v>
      </c>
      <c r="D19" s="2"/>
      <c r="E19" s="2">
        <v>0</v>
      </c>
      <c r="F19" s="2"/>
      <c r="G19" s="2"/>
      <c r="H19" s="2"/>
      <c r="I19" s="2"/>
      <c r="J19" s="2"/>
      <c r="K19" s="2"/>
      <c r="L19" s="15"/>
      <c r="M19" s="2"/>
      <c r="N19" s="2"/>
      <c r="O19" s="2"/>
      <c r="P19" s="15"/>
    </row>
    <row r="20" spans="1:16" ht="157.5" x14ac:dyDescent="0.25">
      <c r="A20" s="20" t="s">
        <v>21</v>
      </c>
      <c r="B20" s="6"/>
      <c r="C20" s="6"/>
      <c r="D20" s="6" t="s">
        <v>15</v>
      </c>
      <c r="E20" s="6">
        <v>5</v>
      </c>
      <c r="F20" s="6">
        <f t="shared" ref="F20:K20" si="3">F24+F25+F26+F27+F28+F29</f>
        <v>5</v>
      </c>
      <c r="G20" s="6">
        <f t="shared" si="3"/>
        <v>2</v>
      </c>
      <c r="H20" s="6">
        <f t="shared" si="3"/>
        <v>5</v>
      </c>
      <c r="I20" s="6">
        <f t="shared" si="3"/>
        <v>5</v>
      </c>
      <c r="J20" s="6">
        <f t="shared" si="3"/>
        <v>4</v>
      </c>
      <c r="K20" s="6">
        <f t="shared" si="3"/>
        <v>5</v>
      </c>
      <c r="L20" s="40">
        <f>(F20+G20+H20+I20+J20+K20)/6</f>
        <v>4.333333333333333</v>
      </c>
      <c r="M20" s="6">
        <f>M24+M25+M26+M27+M28+M29</f>
        <v>5</v>
      </c>
      <c r="N20" s="6">
        <f>N24+N25+N26+N27+N28+N29</f>
        <v>5</v>
      </c>
      <c r="O20" s="6">
        <f>O24+O25+O26+O27+O28+O29</f>
        <v>5</v>
      </c>
      <c r="P20" s="40">
        <f>(M20+N20+O20)/3</f>
        <v>5</v>
      </c>
    </row>
    <row r="21" spans="1:16" ht="15.75" x14ac:dyDescent="0.25">
      <c r="A21" s="3"/>
      <c r="B21" s="3" t="s">
        <v>22</v>
      </c>
      <c r="C21" s="3"/>
      <c r="D21" s="3"/>
      <c r="E21" s="3"/>
      <c r="F21" s="37">
        <f>F22/F23*100</f>
        <v>99.873086333861565</v>
      </c>
      <c r="G21" s="37">
        <f t="shared" ref="G21:O21" si="4">G22/G23*100</f>
        <v>82.664331927979291</v>
      </c>
      <c r="H21" s="37">
        <f t="shared" si="4"/>
        <v>99.959993619509831</v>
      </c>
      <c r="I21" s="37">
        <f t="shared" si="4"/>
        <v>100</v>
      </c>
      <c r="J21" s="37">
        <f t="shared" si="4"/>
        <v>94.734753461740155</v>
      </c>
      <c r="K21" s="37" t="e">
        <f>K22/K23*100</f>
        <v>#DIV/0!</v>
      </c>
      <c r="L21" s="38"/>
      <c r="M21" s="37" t="e">
        <f t="shared" si="4"/>
        <v>#DIV/0!</v>
      </c>
      <c r="N21" s="37">
        <f t="shared" si="4"/>
        <v>100</v>
      </c>
      <c r="O21" s="37">
        <f t="shared" si="4"/>
        <v>99.993133028596432</v>
      </c>
      <c r="P21" s="15"/>
    </row>
    <row r="22" spans="1:16" ht="15.75" x14ac:dyDescent="0.25">
      <c r="A22" s="4"/>
      <c r="B22" s="4" t="s">
        <v>23</v>
      </c>
      <c r="C22" s="4"/>
      <c r="D22" s="4"/>
      <c r="E22" s="4"/>
      <c r="F22" s="4">
        <v>288255.09999999998</v>
      </c>
      <c r="G22" s="4">
        <v>70859.7</v>
      </c>
      <c r="H22" s="4">
        <v>1752768.8</v>
      </c>
      <c r="I22" s="4">
        <v>527.1</v>
      </c>
      <c r="J22" s="4">
        <v>6684.2</v>
      </c>
      <c r="K22" s="4">
        <v>0</v>
      </c>
      <c r="L22" s="15"/>
      <c r="M22" s="4">
        <v>0</v>
      </c>
      <c r="N22" s="4">
        <v>12294.2</v>
      </c>
      <c r="O22" s="4">
        <v>110667.1</v>
      </c>
      <c r="P22" s="15"/>
    </row>
    <row r="23" spans="1:16" ht="15.75" x14ac:dyDescent="0.25">
      <c r="A23" s="4"/>
      <c r="B23" s="4" t="s">
        <v>24</v>
      </c>
      <c r="C23" s="4"/>
      <c r="D23" s="4"/>
      <c r="E23" s="4"/>
      <c r="F23" s="48">
        <v>288621.40000000002</v>
      </c>
      <c r="G23" s="4">
        <v>85719.8</v>
      </c>
      <c r="H23" s="4">
        <v>1753470.3</v>
      </c>
      <c r="I23" s="4">
        <v>527.1</v>
      </c>
      <c r="J23" s="4">
        <v>7055.7</v>
      </c>
      <c r="K23" s="4">
        <v>0</v>
      </c>
      <c r="L23" s="15"/>
      <c r="M23" s="4">
        <v>0</v>
      </c>
      <c r="N23" s="4">
        <v>12294.2</v>
      </c>
      <c r="O23" s="4">
        <v>110674.7</v>
      </c>
      <c r="P23" s="15"/>
    </row>
    <row r="24" spans="1:16" ht="15.75" x14ac:dyDescent="0.25">
      <c r="A24" s="2"/>
      <c r="B24" s="2"/>
      <c r="C24" s="2" t="s">
        <v>25</v>
      </c>
      <c r="D24" s="2"/>
      <c r="E24" s="2">
        <v>5</v>
      </c>
      <c r="F24" s="2">
        <v>5</v>
      </c>
      <c r="G24" s="2"/>
      <c r="H24" s="2">
        <v>5</v>
      </c>
      <c r="I24" s="2">
        <v>5</v>
      </c>
      <c r="J24" s="2"/>
      <c r="K24" s="2">
        <v>5</v>
      </c>
      <c r="L24" s="15"/>
      <c r="M24" s="2">
        <v>5</v>
      </c>
      <c r="N24" s="2">
        <v>5</v>
      </c>
      <c r="O24" s="2">
        <v>5</v>
      </c>
      <c r="P24" s="15"/>
    </row>
    <row r="25" spans="1:16" ht="15.75" x14ac:dyDescent="0.25">
      <c r="A25" s="2"/>
      <c r="B25" s="2"/>
      <c r="C25" s="2" t="s">
        <v>26</v>
      </c>
      <c r="D25" s="2"/>
      <c r="E25" s="2">
        <v>4</v>
      </c>
      <c r="F25" s="2"/>
      <c r="G25" s="2"/>
      <c r="H25" s="2"/>
      <c r="I25" s="2"/>
      <c r="J25" s="2">
        <v>4</v>
      </c>
      <c r="K25" s="2"/>
      <c r="L25" s="15"/>
      <c r="M25" s="2"/>
      <c r="N25" s="2"/>
      <c r="O25" s="2"/>
      <c r="P25" s="15"/>
    </row>
    <row r="26" spans="1:16" ht="15.75" x14ac:dyDescent="0.25">
      <c r="A26" s="2"/>
      <c r="B26" s="2"/>
      <c r="C26" s="2" t="s">
        <v>27</v>
      </c>
      <c r="D26" s="2"/>
      <c r="E26" s="2">
        <v>3</v>
      </c>
      <c r="F26" s="2"/>
      <c r="G26" s="2"/>
      <c r="H26" s="2"/>
      <c r="I26" s="2"/>
      <c r="J26" s="2"/>
      <c r="K26" s="2"/>
      <c r="L26" s="15"/>
      <c r="M26" s="2"/>
      <c r="N26" s="2"/>
      <c r="O26" s="2"/>
      <c r="P26" s="15"/>
    </row>
    <row r="27" spans="1:16" ht="15.75" x14ac:dyDescent="0.25">
      <c r="A27" s="2"/>
      <c r="B27" s="2"/>
      <c r="C27" s="2" t="s">
        <v>28</v>
      </c>
      <c r="D27" s="2"/>
      <c r="E27" s="2">
        <v>2</v>
      </c>
      <c r="F27" s="2"/>
      <c r="G27" s="2">
        <v>2</v>
      </c>
      <c r="H27" s="2"/>
      <c r="I27" s="2"/>
      <c r="J27" s="2"/>
      <c r="K27" s="2"/>
      <c r="L27" s="15"/>
      <c r="M27" s="2"/>
      <c r="N27" s="2"/>
      <c r="O27" s="2"/>
      <c r="P27" s="15"/>
    </row>
    <row r="28" spans="1:16" ht="15.75" x14ac:dyDescent="0.25">
      <c r="A28" s="2"/>
      <c r="B28" s="2"/>
      <c r="C28" s="2" t="s">
        <v>102</v>
      </c>
      <c r="D28" s="2"/>
      <c r="E28" s="2">
        <v>1</v>
      </c>
      <c r="F28" s="2"/>
      <c r="G28" s="2"/>
      <c r="H28" s="2"/>
      <c r="I28" s="2"/>
      <c r="J28" s="2"/>
      <c r="K28" s="2"/>
      <c r="L28" s="15"/>
      <c r="M28" s="2"/>
      <c r="N28" s="2"/>
      <c r="O28" s="2"/>
      <c r="P28" s="15"/>
    </row>
    <row r="29" spans="1:16" ht="15.75" x14ac:dyDescent="0.25">
      <c r="A29" s="2"/>
      <c r="B29" s="2"/>
      <c r="C29" s="2" t="s">
        <v>103</v>
      </c>
      <c r="D29" s="2"/>
      <c r="E29" s="2">
        <v>0</v>
      </c>
      <c r="F29" s="2"/>
      <c r="G29" s="2"/>
      <c r="H29" s="2"/>
      <c r="I29" s="2"/>
      <c r="J29" s="2"/>
      <c r="K29" s="2"/>
      <c r="L29" s="15"/>
      <c r="M29" s="2"/>
      <c r="N29" s="2"/>
      <c r="O29" s="2"/>
      <c r="P29" s="15"/>
    </row>
    <row r="30" spans="1:16" ht="63" x14ac:dyDescent="0.25">
      <c r="A30" s="8" t="s">
        <v>29</v>
      </c>
      <c r="B30" s="6"/>
      <c r="C30" s="6"/>
      <c r="D30" s="6" t="s">
        <v>15</v>
      </c>
      <c r="E30" s="6">
        <v>5</v>
      </c>
      <c r="F30" s="6">
        <f t="shared" ref="F30:K30" si="5">F34+F35+F36+F37+F38+F39</f>
        <v>2</v>
      </c>
      <c r="G30" s="6">
        <f t="shared" si="5"/>
        <v>0</v>
      </c>
      <c r="H30" s="6">
        <f t="shared" si="5"/>
        <v>5</v>
      </c>
      <c r="I30" s="6">
        <f t="shared" si="5"/>
        <v>5</v>
      </c>
      <c r="J30" s="6">
        <f t="shared" si="5"/>
        <v>4</v>
      </c>
      <c r="K30" s="6">
        <f t="shared" si="5"/>
        <v>2</v>
      </c>
      <c r="L30" s="40">
        <f>(F30+G30+H30+I30+J30+K30)/6</f>
        <v>3</v>
      </c>
      <c r="M30" s="6">
        <f>M34+M35+M36+M37+M38+M39</f>
        <v>5</v>
      </c>
      <c r="N30" s="6">
        <f>N34+N35+N36+N37+N38+N39</f>
        <v>3</v>
      </c>
      <c r="O30" s="6">
        <f>O34+O35+O36+O37+O38+O39</f>
        <v>0</v>
      </c>
      <c r="P30" s="40">
        <f>(M30+N30+O30)/3</f>
        <v>2.6666666666666665</v>
      </c>
    </row>
    <row r="31" spans="1:16" ht="31.5" x14ac:dyDescent="0.25">
      <c r="A31" s="19"/>
      <c r="B31" s="19" t="s">
        <v>30</v>
      </c>
      <c r="C31" s="3"/>
      <c r="D31" s="3"/>
      <c r="E31" s="3"/>
      <c r="F31" s="37">
        <f>F32/F33*100</f>
        <v>37.027164985406003</v>
      </c>
      <c r="G31" s="37">
        <f t="shared" ref="G31:O31" si="6">G32/G33*100</f>
        <v>49.608851324885109</v>
      </c>
      <c r="H31" s="37">
        <f t="shared" si="6"/>
        <v>25.043379925698382</v>
      </c>
      <c r="I31" s="37">
        <f t="shared" si="6"/>
        <v>20.624555609073603</v>
      </c>
      <c r="J31" s="37">
        <f t="shared" si="6"/>
        <v>25.754935083650395</v>
      </c>
      <c r="K31" s="37">
        <f t="shared" si="6"/>
        <v>39.775650580194984</v>
      </c>
      <c r="L31" s="38"/>
      <c r="M31" s="37">
        <f t="shared" si="6"/>
        <v>22.91957857735062</v>
      </c>
      <c r="N31" s="37">
        <f t="shared" si="6"/>
        <v>32.408508526105706</v>
      </c>
      <c r="O31" s="37">
        <f t="shared" si="6"/>
        <v>60.854409579554968</v>
      </c>
      <c r="P31" s="15"/>
    </row>
    <row r="32" spans="1:16" ht="15.75" x14ac:dyDescent="0.25">
      <c r="A32" s="21"/>
      <c r="B32" s="4" t="s">
        <v>31</v>
      </c>
      <c r="C32" s="4"/>
      <c r="D32" s="4"/>
      <c r="E32" s="4"/>
      <c r="F32" s="4">
        <v>177575.1</v>
      </c>
      <c r="G32" s="4">
        <v>35968.6</v>
      </c>
      <c r="H32" s="4">
        <v>140934.20000000001</v>
      </c>
      <c r="I32" s="4">
        <v>35968.400000000001</v>
      </c>
      <c r="J32" s="4">
        <v>41820.400000000001</v>
      </c>
      <c r="K32" s="4">
        <v>3602.6</v>
      </c>
      <c r="L32" s="15"/>
      <c r="M32" s="4">
        <v>11527.7</v>
      </c>
      <c r="N32" s="4">
        <v>3134</v>
      </c>
      <c r="O32" s="4">
        <v>19535.3</v>
      </c>
      <c r="P32" s="15"/>
    </row>
    <row r="33" spans="1:16" ht="15.75" x14ac:dyDescent="0.25">
      <c r="A33" s="21"/>
      <c r="B33" s="4" t="s">
        <v>32</v>
      </c>
      <c r="C33" s="4"/>
      <c r="D33" s="4"/>
      <c r="E33" s="4"/>
      <c r="F33" s="4">
        <v>479580.6</v>
      </c>
      <c r="G33" s="4">
        <v>72504.399999999994</v>
      </c>
      <c r="H33" s="4">
        <v>562760.30000000005</v>
      </c>
      <c r="I33" s="4">
        <v>174396</v>
      </c>
      <c r="J33" s="4">
        <v>162378.20000000001</v>
      </c>
      <c r="K33" s="4">
        <v>9057.2999999999993</v>
      </c>
      <c r="L33" s="15"/>
      <c r="M33" s="4">
        <v>50296.3</v>
      </c>
      <c r="N33" s="4">
        <v>9670.2999999999993</v>
      </c>
      <c r="O33" s="4">
        <v>32101.7</v>
      </c>
      <c r="P33" s="15"/>
    </row>
    <row r="34" spans="1:16" ht="15.75" x14ac:dyDescent="0.25">
      <c r="A34" s="7"/>
      <c r="B34" s="2"/>
      <c r="C34" s="2" t="s">
        <v>33</v>
      </c>
      <c r="D34" s="2"/>
      <c r="E34" s="2">
        <v>5</v>
      </c>
      <c r="F34" s="2"/>
      <c r="G34" s="2"/>
      <c r="H34" s="2">
        <v>5</v>
      </c>
      <c r="I34" s="2">
        <v>5</v>
      </c>
      <c r="J34" s="2"/>
      <c r="K34" s="2"/>
      <c r="L34" s="15"/>
      <c r="M34" s="2">
        <v>5</v>
      </c>
      <c r="N34" s="2"/>
      <c r="O34" s="2"/>
      <c r="P34" s="15"/>
    </row>
    <row r="35" spans="1:16" ht="15.75" x14ac:dyDescent="0.25">
      <c r="A35" s="7"/>
      <c r="B35" s="2"/>
      <c r="C35" s="2" t="s">
        <v>34</v>
      </c>
      <c r="D35" s="2"/>
      <c r="E35" s="2">
        <v>4</v>
      </c>
      <c r="F35" s="2"/>
      <c r="G35" s="2"/>
      <c r="H35" s="2"/>
      <c r="I35" s="2"/>
      <c r="J35" s="2">
        <v>4</v>
      </c>
      <c r="K35" s="2"/>
      <c r="L35" s="15"/>
      <c r="M35" s="2"/>
      <c r="N35" s="2"/>
      <c r="O35" s="2"/>
      <c r="P35" s="15"/>
    </row>
    <row r="36" spans="1:16" ht="15.75" x14ac:dyDescent="0.25">
      <c r="A36" s="7"/>
      <c r="B36" s="2"/>
      <c r="C36" s="2" t="s">
        <v>35</v>
      </c>
      <c r="D36" s="2"/>
      <c r="E36" s="2">
        <v>3</v>
      </c>
      <c r="F36" s="2"/>
      <c r="G36" s="2"/>
      <c r="H36" s="2"/>
      <c r="I36" s="2"/>
      <c r="J36" s="2"/>
      <c r="K36" s="2"/>
      <c r="L36" s="15"/>
      <c r="M36" s="2"/>
      <c r="N36" s="2">
        <v>3</v>
      </c>
      <c r="O36" s="2"/>
      <c r="P36" s="15"/>
    </row>
    <row r="37" spans="1:16" ht="15.75" x14ac:dyDescent="0.25">
      <c r="A37" s="7"/>
      <c r="B37" s="2"/>
      <c r="C37" s="2" t="s">
        <v>36</v>
      </c>
      <c r="D37" s="2"/>
      <c r="E37" s="2">
        <v>2</v>
      </c>
      <c r="F37" s="2">
        <v>2</v>
      </c>
      <c r="G37" s="2"/>
      <c r="H37" s="2"/>
      <c r="I37" s="2"/>
      <c r="J37" s="2"/>
      <c r="K37" s="2">
        <v>2</v>
      </c>
      <c r="L37" s="15"/>
      <c r="M37" s="2"/>
      <c r="N37" s="2"/>
      <c r="O37" s="2"/>
      <c r="P37" s="15"/>
    </row>
    <row r="38" spans="1:16" ht="15.75" x14ac:dyDescent="0.25">
      <c r="A38" s="7"/>
      <c r="B38" s="2"/>
      <c r="C38" s="2" t="s">
        <v>37</v>
      </c>
      <c r="D38" s="2"/>
      <c r="E38" s="2">
        <v>1</v>
      </c>
      <c r="F38" s="2"/>
      <c r="G38" s="2"/>
      <c r="H38" s="2"/>
      <c r="I38" s="2"/>
      <c r="J38" s="2"/>
      <c r="K38" s="2"/>
      <c r="L38" s="15"/>
      <c r="M38" s="2"/>
      <c r="N38" s="2"/>
      <c r="O38" s="2"/>
      <c r="P38" s="15"/>
    </row>
    <row r="39" spans="1:16" ht="15.75" x14ac:dyDescent="0.25">
      <c r="A39" s="7"/>
      <c r="B39" s="2"/>
      <c r="C39" s="2" t="s">
        <v>38</v>
      </c>
      <c r="D39" s="2"/>
      <c r="E39" s="2">
        <v>0</v>
      </c>
      <c r="F39" s="2"/>
      <c r="G39" s="2">
        <v>0</v>
      </c>
      <c r="H39" s="2"/>
      <c r="I39" s="2"/>
      <c r="J39" s="2"/>
      <c r="K39" s="2"/>
      <c r="L39" s="15"/>
      <c r="M39" s="2"/>
      <c r="N39" s="2"/>
      <c r="O39" s="2">
        <v>0</v>
      </c>
      <c r="P39" s="15"/>
    </row>
    <row r="40" spans="1:16" ht="409.6" customHeight="1" x14ac:dyDescent="0.25">
      <c r="A40" s="49" t="s">
        <v>169</v>
      </c>
      <c r="B40" s="50"/>
      <c r="C40" s="50"/>
      <c r="D40" s="50"/>
      <c r="E40" s="50">
        <v>5</v>
      </c>
      <c r="F40" s="6">
        <f>F42+F43</f>
        <v>0</v>
      </c>
      <c r="G40" s="6">
        <f t="shared" ref="G40:K40" si="7">G42+G43</f>
        <v>5</v>
      </c>
      <c r="H40" s="6">
        <f t="shared" si="7"/>
        <v>5</v>
      </c>
      <c r="I40" s="6">
        <f t="shared" si="7"/>
        <v>5</v>
      </c>
      <c r="J40" s="6">
        <f t="shared" si="7"/>
        <v>5</v>
      </c>
      <c r="K40" s="6">
        <f t="shared" si="7"/>
        <v>5</v>
      </c>
      <c r="L40" s="40">
        <f>(F40+G40+H40+I40+J40+K40)/6</f>
        <v>4.166666666666667</v>
      </c>
      <c r="M40" s="6">
        <f>M42+M43</f>
        <v>5</v>
      </c>
      <c r="N40" s="6">
        <f t="shared" ref="N40:O40" si="8">N42+N43</f>
        <v>0</v>
      </c>
      <c r="O40" s="6">
        <f t="shared" si="8"/>
        <v>0</v>
      </c>
      <c r="P40" s="40">
        <f>(M40+N40+O40)/3</f>
        <v>1.6666666666666667</v>
      </c>
    </row>
    <row r="41" spans="1:16" ht="25.5" customHeight="1" x14ac:dyDescent="0.25">
      <c r="A41" s="19"/>
      <c r="B41" s="3" t="s">
        <v>142</v>
      </c>
      <c r="C41" s="3"/>
      <c r="D41" s="3"/>
      <c r="E41" s="3"/>
      <c r="F41" s="37"/>
      <c r="G41" s="37"/>
      <c r="H41" s="37"/>
      <c r="I41" s="37"/>
      <c r="J41" s="37"/>
      <c r="K41" s="37"/>
      <c r="L41" s="38"/>
      <c r="M41" s="37"/>
      <c r="N41" s="37"/>
      <c r="O41" s="37"/>
      <c r="P41" s="15"/>
    </row>
    <row r="42" spans="1:16" ht="318.60000000000002" customHeight="1" x14ac:dyDescent="0.25">
      <c r="A42" s="10"/>
      <c r="B42" s="9"/>
      <c r="C42" s="53" t="s">
        <v>143</v>
      </c>
      <c r="D42" s="9"/>
      <c r="E42" s="9">
        <v>5</v>
      </c>
      <c r="F42" s="2"/>
      <c r="G42" s="2">
        <v>5</v>
      </c>
      <c r="H42" s="2">
        <v>5</v>
      </c>
      <c r="I42" s="2">
        <v>5</v>
      </c>
      <c r="J42" s="2">
        <v>5</v>
      </c>
      <c r="K42" s="2">
        <v>5</v>
      </c>
      <c r="L42" s="15"/>
      <c r="M42" s="2">
        <v>5</v>
      </c>
      <c r="N42" s="2"/>
      <c r="O42" s="2"/>
      <c r="P42" s="15"/>
    </row>
    <row r="43" spans="1:16" ht="326.45" customHeight="1" x14ac:dyDescent="0.25">
      <c r="A43" s="10"/>
      <c r="B43" s="9"/>
      <c r="C43" s="10" t="s">
        <v>144</v>
      </c>
      <c r="D43" s="9"/>
      <c r="E43" s="9">
        <v>0</v>
      </c>
      <c r="F43" s="2">
        <v>0</v>
      </c>
      <c r="G43" s="2"/>
      <c r="H43" s="2"/>
      <c r="I43" s="2"/>
      <c r="J43" s="2"/>
      <c r="K43" s="2"/>
      <c r="L43" s="15"/>
      <c r="M43" s="2"/>
      <c r="N43" s="2">
        <v>0</v>
      </c>
      <c r="O43" s="2">
        <v>0</v>
      </c>
      <c r="P43" s="15"/>
    </row>
    <row r="44" spans="1:16" ht="189" x14ac:dyDescent="0.25">
      <c r="A44" s="49" t="s">
        <v>125</v>
      </c>
      <c r="B44" s="50"/>
      <c r="C44" s="50"/>
      <c r="D44" s="50" t="s">
        <v>15</v>
      </c>
      <c r="E44" s="50">
        <v>5</v>
      </c>
      <c r="F44" s="6">
        <f t="shared" ref="F44:K44" si="9">F48+F50+F51+F49+F52+F53</f>
        <v>5</v>
      </c>
      <c r="G44" s="6">
        <f t="shared" si="9"/>
        <v>4</v>
      </c>
      <c r="H44" s="6">
        <f t="shared" si="9"/>
        <v>2</v>
      </c>
      <c r="I44" s="6">
        <f t="shared" si="9"/>
        <v>3</v>
      </c>
      <c r="J44" s="6">
        <f t="shared" si="9"/>
        <v>4</v>
      </c>
      <c r="K44" s="47">
        <f t="shared" si="9"/>
        <v>5</v>
      </c>
      <c r="L44" s="40">
        <f>(F44+G44+H44+I44+J44+K44)/6</f>
        <v>3.8333333333333335</v>
      </c>
      <c r="M44" s="6">
        <f>M48+M50+M51+M49+M52+M53</f>
        <v>0</v>
      </c>
      <c r="N44" s="6">
        <f>N48+N50+N51+N49+N52+N53</f>
        <v>0</v>
      </c>
      <c r="O44" s="6">
        <f>O48+O50+O51+O49+O52+O53</f>
        <v>0</v>
      </c>
      <c r="P44" s="40">
        <f>(M44+N44+O44)/3</f>
        <v>0</v>
      </c>
    </row>
    <row r="45" spans="1:16" ht="15.75" x14ac:dyDescent="0.25">
      <c r="A45" s="3"/>
      <c r="B45" s="3" t="s">
        <v>126</v>
      </c>
      <c r="C45" s="3"/>
      <c r="D45" s="3"/>
      <c r="E45" s="3"/>
      <c r="F45" s="37">
        <f>F46/F47*100</f>
        <v>0</v>
      </c>
      <c r="G45" s="37">
        <f t="shared" ref="G45:O45" si="10">G46/G47*100</f>
        <v>0.89923518656812496</v>
      </c>
      <c r="H45" s="37">
        <f t="shared" si="10"/>
        <v>3.1187354998204233</v>
      </c>
      <c r="I45" s="37">
        <f t="shared" si="10"/>
        <v>1.3180783451978368</v>
      </c>
      <c r="J45" s="37">
        <f t="shared" si="10"/>
        <v>0.23964292774042362</v>
      </c>
      <c r="K45" s="37" t="e">
        <f t="shared" si="10"/>
        <v>#DIV/0!</v>
      </c>
      <c r="L45" s="15"/>
      <c r="M45" s="37" t="e">
        <f t="shared" si="10"/>
        <v>#DIV/0!</v>
      </c>
      <c r="N45" s="37" t="e">
        <f t="shared" si="10"/>
        <v>#DIV/0!</v>
      </c>
      <c r="O45" s="37" t="e">
        <f t="shared" si="10"/>
        <v>#DIV/0!</v>
      </c>
      <c r="P45" s="15"/>
    </row>
    <row r="46" spans="1:16" ht="15.75" x14ac:dyDescent="0.25">
      <c r="A46" s="4"/>
      <c r="B46" s="4" t="s">
        <v>133</v>
      </c>
      <c r="C46" s="4"/>
      <c r="D46" s="4"/>
      <c r="E46" s="4"/>
      <c r="F46" s="4">
        <v>0</v>
      </c>
      <c r="G46" s="4">
        <v>174.6</v>
      </c>
      <c r="H46" s="4">
        <v>13468.2</v>
      </c>
      <c r="I46" s="4">
        <v>2003.4</v>
      </c>
      <c r="J46" s="4">
        <v>167.3</v>
      </c>
      <c r="K46" s="4">
        <v>0</v>
      </c>
      <c r="L46" s="15"/>
      <c r="M46" s="4"/>
      <c r="N46" s="4"/>
      <c r="O46" s="4"/>
      <c r="P46" s="15"/>
    </row>
    <row r="47" spans="1:16" ht="15.75" x14ac:dyDescent="0.25">
      <c r="A47" s="4"/>
      <c r="B47" s="4" t="s">
        <v>134</v>
      </c>
      <c r="C47" s="4"/>
      <c r="D47" s="4"/>
      <c r="E47" s="4"/>
      <c r="F47" s="4">
        <v>7948.8</v>
      </c>
      <c r="G47" s="4">
        <v>19416.5</v>
      </c>
      <c r="H47" s="4">
        <v>431848.1</v>
      </c>
      <c r="I47" s="4">
        <v>151994</v>
      </c>
      <c r="J47" s="4">
        <v>69812.2</v>
      </c>
      <c r="K47" s="4">
        <v>0</v>
      </c>
      <c r="L47" s="15"/>
      <c r="M47" s="4"/>
      <c r="N47" s="4"/>
      <c r="O47" s="4"/>
      <c r="P47" s="15"/>
    </row>
    <row r="48" spans="1:16" ht="15.75" x14ac:dyDescent="0.25">
      <c r="A48" s="9"/>
      <c r="B48" s="9"/>
      <c r="C48" s="9" t="s">
        <v>127</v>
      </c>
      <c r="D48" s="9"/>
      <c r="E48" s="9">
        <v>5</v>
      </c>
      <c r="F48" s="2">
        <v>5</v>
      </c>
      <c r="G48" s="2"/>
      <c r="H48" s="2"/>
      <c r="I48" s="2"/>
      <c r="J48" s="2"/>
      <c r="K48" s="2">
        <v>5</v>
      </c>
      <c r="L48" s="15"/>
      <c r="M48" s="2"/>
      <c r="N48" s="2"/>
      <c r="O48" s="2"/>
      <c r="P48" s="15"/>
    </row>
    <row r="49" spans="1:16" ht="15.75" x14ac:dyDescent="0.25">
      <c r="A49" s="9"/>
      <c r="B49" s="9"/>
      <c r="C49" s="9" t="s">
        <v>128</v>
      </c>
      <c r="D49" s="9"/>
      <c r="E49" s="9">
        <v>4</v>
      </c>
      <c r="F49" s="2"/>
      <c r="G49" s="2">
        <v>4</v>
      </c>
      <c r="H49" s="2"/>
      <c r="I49" s="2"/>
      <c r="J49" s="2">
        <v>4</v>
      </c>
      <c r="K49" s="2"/>
      <c r="L49" s="15"/>
      <c r="M49" s="2"/>
      <c r="N49" s="2"/>
      <c r="O49" s="2"/>
      <c r="P49" s="15"/>
    </row>
    <row r="50" spans="1:16" ht="15.75" x14ac:dyDescent="0.25">
      <c r="A50" s="9"/>
      <c r="B50" s="9"/>
      <c r="C50" s="9" t="s">
        <v>129</v>
      </c>
      <c r="D50" s="9"/>
      <c r="E50" s="9">
        <v>3</v>
      </c>
      <c r="F50" s="2"/>
      <c r="G50" s="2"/>
      <c r="H50" s="2"/>
      <c r="I50" s="2">
        <v>3</v>
      </c>
      <c r="J50" s="2"/>
      <c r="K50" s="2"/>
      <c r="L50" s="15"/>
      <c r="M50" s="2"/>
      <c r="N50" s="2"/>
      <c r="O50" s="2"/>
      <c r="P50" s="15"/>
    </row>
    <row r="51" spans="1:16" ht="15.75" x14ac:dyDescent="0.25">
      <c r="A51" s="9"/>
      <c r="B51" s="9"/>
      <c r="C51" s="23" t="s">
        <v>130</v>
      </c>
      <c r="D51" s="9"/>
      <c r="E51" s="9">
        <v>2</v>
      </c>
      <c r="F51" s="2"/>
      <c r="G51" s="2"/>
      <c r="H51" s="2">
        <v>2</v>
      </c>
      <c r="I51" s="2"/>
      <c r="J51" s="2"/>
      <c r="K51" s="2"/>
      <c r="L51" s="15"/>
      <c r="M51" s="2"/>
      <c r="N51" s="2"/>
      <c r="O51" s="2"/>
      <c r="P51" s="15"/>
    </row>
    <row r="52" spans="1:16" ht="15.75" x14ac:dyDescent="0.25">
      <c r="A52" s="51"/>
      <c r="B52" s="9"/>
      <c r="C52" s="23" t="s">
        <v>131</v>
      </c>
      <c r="D52" s="9"/>
      <c r="E52" s="9">
        <v>1</v>
      </c>
      <c r="F52" s="2"/>
      <c r="G52" s="2"/>
      <c r="H52" s="2"/>
      <c r="I52" s="2"/>
      <c r="J52" s="2"/>
      <c r="K52" s="2"/>
      <c r="L52" s="15"/>
      <c r="M52" s="2"/>
      <c r="N52" s="2"/>
      <c r="O52" s="2"/>
      <c r="P52" s="15"/>
    </row>
    <row r="53" spans="1:16" ht="15.75" x14ac:dyDescent="0.25">
      <c r="A53" s="51"/>
      <c r="B53" s="9"/>
      <c r="C53" s="23" t="s">
        <v>132</v>
      </c>
      <c r="D53" s="9"/>
      <c r="E53" s="9">
        <v>0</v>
      </c>
      <c r="F53" s="2"/>
      <c r="G53" s="2"/>
      <c r="H53" s="2"/>
      <c r="I53" s="2"/>
      <c r="J53" s="2"/>
      <c r="K53" s="2"/>
      <c r="L53" s="15"/>
      <c r="M53" s="2"/>
      <c r="N53" s="2"/>
      <c r="O53" s="2"/>
      <c r="P53" s="15"/>
    </row>
    <row r="54" spans="1:16" ht="204.75" x14ac:dyDescent="0.25">
      <c r="A54" s="52" t="s">
        <v>41</v>
      </c>
      <c r="B54" s="50"/>
      <c r="C54" s="50"/>
      <c r="D54" s="50" t="s">
        <v>15</v>
      </c>
      <c r="E54" s="50">
        <v>5</v>
      </c>
      <c r="F54" s="6">
        <f t="shared" ref="F54:K54" si="11">F58+F59+F61+F60</f>
        <v>4</v>
      </c>
      <c r="G54" s="6">
        <f t="shared" si="11"/>
        <v>3</v>
      </c>
      <c r="H54" s="6">
        <f t="shared" si="11"/>
        <v>4</v>
      </c>
      <c r="I54" s="6">
        <f t="shared" si="11"/>
        <v>3</v>
      </c>
      <c r="J54" s="6">
        <f t="shared" si="11"/>
        <v>3</v>
      </c>
      <c r="K54" s="6">
        <f t="shared" si="11"/>
        <v>3</v>
      </c>
      <c r="L54" s="40">
        <f>(F54+G54+H54+I54+J54+K54)/6</f>
        <v>3.3333333333333335</v>
      </c>
      <c r="M54" s="6">
        <f>M58+M59+M61+M60</f>
        <v>5</v>
      </c>
      <c r="N54" s="6">
        <f>N58+N59+N61+N60</f>
        <v>3</v>
      </c>
      <c r="O54" s="6">
        <f>O58+O59+O61+O60</f>
        <v>4</v>
      </c>
      <c r="P54" s="40">
        <f>(O54+N54+M54)/3</f>
        <v>4</v>
      </c>
    </row>
    <row r="55" spans="1:16" ht="15.75" x14ac:dyDescent="0.25">
      <c r="A55" s="3"/>
      <c r="B55" s="3" t="s">
        <v>42</v>
      </c>
      <c r="C55" s="3"/>
      <c r="D55" s="3"/>
      <c r="E55" s="3"/>
      <c r="F55" s="37">
        <f>F56/F57*100</f>
        <v>5.9034416826003824</v>
      </c>
      <c r="G55" s="37">
        <f t="shared" ref="G55:O55" si="12">G56/G57*100</f>
        <v>11.500974658869396</v>
      </c>
      <c r="H55" s="37">
        <f t="shared" si="12"/>
        <v>7.0404172099087354</v>
      </c>
      <c r="I55" s="37">
        <f t="shared" si="12"/>
        <v>16.097023153252479</v>
      </c>
      <c r="J55" s="37">
        <f t="shared" si="12"/>
        <v>12.442817932296432</v>
      </c>
      <c r="K55" s="37">
        <f>K56/K57*100</f>
        <v>12.534059945504087</v>
      </c>
      <c r="L55" s="38"/>
      <c r="M55" s="37">
        <f t="shared" si="12"/>
        <v>1.3698630136986301</v>
      </c>
      <c r="N55" s="37">
        <f t="shared" si="12"/>
        <v>10.421836228287841</v>
      </c>
      <c r="O55" s="37">
        <f t="shared" si="12"/>
        <v>8.6474501108647441</v>
      </c>
      <c r="P55" s="14"/>
    </row>
    <row r="56" spans="1:16" ht="15.75" x14ac:dyDescent="0.25">
      <c r="A56" s="4"/>
      <c r="B56" s="4" t="s">
        <v>39</v>
      </c>
      <c r="C56" s="4"/>
      <c r="D56" s="4"/>
      <c r="E56" s="4"/>
      <c r="F56" s="4">
        <v>247</v>
      </c>
      <c r="G56" s="4">
        <v>59</v>
      </c>
      <c r="H56" s="4">
        <v>1296</v>
      </c>
      <c r="I56" s="4">
        <v>146</v>
      </c>
      <c r="J56" s="4">
        <v>272</v>
      </c>
      <c r="K56" s="4">
        <v>46</v>
      </c>
      <c r="L56" s="15"/>
      <c r="M56" s="4">
        <v>5</v>
      </c>
      <c r="N56" s="4">
        <v>42</v>
      </c>
      <c r="O56" s="4">
        <v>39</v>
      </c>
      <c r="P56" s="15"/>
    </row>
    <row r="57" spans="1:16" ht="15.75" x14ac:dyDescent="0.25">
      <c r="A57" s="4"/>
      <c r="B57" s="4" t="s">
        <v>40</v>
      </c>
      <c r="C57" s="4"/>
      <c r="D57" s="4"/>
      <c r="E57" s="4"/>
      <c r="F57" s="4">
        <v>4184</v>
      </c>
      <c r="G57" s="4">
        <v>513</v>
      </c>
      <c r="H57" s="4">
        <v>18408</v>
      </c>
      <c r="I57" s="4">
        <v>907</v>
      </c>
      <c r="J57" s="4">
        <v>2186</v>
      </c>
      <c r="K57" s="4">
        <v>367</v>
      </c>
      <c r="L57" s="15"/>
      <c r="M57" s="4">
        <v>365</v>
      </c>
      <c r="N57" s="4">
        <v>403</v>
      </c>
      <c r="O57" s="4">
        <v>451</v>
      </c>
      <c r="P57" s="15"/>
    </row>
    <row r="58" spans="1:16" ht="15.75" x14ac:dyDescent="0.25">
      <c r="A58" s="9"/>
      <c r="B58" s="9"/>
      <c r="C58" s="9" t="s">
        <v>122</v>
      </c>
      <c r="D58" s="9"/>
      <c r="E58" s="9">
        <v>5</v>
      </c>
      <c r="F58" s="2"/>
      <c r="G58" s="2"/>
      <c r="H58" s="2"/>
      <c r="I58" s="2"/>
      <c r="J58" s="2"/>
      <c r="K58" s="2"/>
      <c r="L58" s="15"/>
      <c r="M58" s="2">
        <v>5</v>
      </c>
      <c r="N58" s="2"/>
      <c r="O58" s="2"/>
      <c r="P58" s="15"/>
    </row>
    <row r="59" spans="1:16" ht="15.75" x14ac:dyDescent="0.25">
      <c r="A59" s="9"/>
      <c r="B59" s="9"/>
      <c r="C59" s="9" t="s">
        <v>120</v>
      </c>
      <c r="D59" s="9"/>
      <c r="E59" s="9">
        <v>4</v>
      </c>
      <c r="F59" s="2">
        <v>4</v>
      </c>
      <c r="G59" s="2"/>
      <c r="H59" s="2">
        <v>4</v>
      </c>
      <c r="I59" s="2"/>
      <c r="J59" s="2"/>
      <c r="K59" s="2"/>
      <c r="L59" s="15"/>
      <c r="M59" s="2"/>
      <c r="N59" s="2"/>
      <c r="O59" s="2">
        <v>4</v>
      </c>
      <c r="P59" s="15"/>
    </row>
    <row r="60" spans="1:16" ht="15.75" x14ac:dyDescent="0.25">
      <c r="A60" s="9"/>
      <c r="B60" s="9"/>
      <c r="C60" s="9" t="s">
        <v>121</v>
      </c>
      <c r="D60" s="9"/>
      <c r="E60" s="9">
        <v>3</v>
      </c>
      <c r="F60" s="2"/>
      <c r="G60" s="2">
        <v>3</v>
      </c>
      <c r="H60" s="2"/>
      <c r="I60" s="2">
        <v>3</v>
      </c>
      <c r="J60" s="2">
        <v>3</v>
      </c>
      <c r="K60" s="2">
        <v>3</v>
      </c>
      <c r="L60" s="15"/>
      <c r="M60" s="2"/>
      <c r="N60" s="2">
        <v>3</v>
      </c>
      <c r="O60" s="2"/>
      <c r="P60" s="15"/>
    </row>
    <row r="61" spans="1:16" ht="15.75" x14ac:dyDescent="0.25">
      <c r="A61" s="9"/>
      <c r="B61" s="9"/>
      <c r="C61" s="9" t="s">
        <v>119</v>
      </c>
      <c r="D61" s="9"/>
      <c r="E61" s="9">
        <v>0</v>
      </c>
      <c r="F61" s="2"/>
      <c r="G61" s="2"/>
      <c r="H61" s="2"/>
      <c r="I61" s="2"/>
      <c r="J61" s="2"/>
      <c r="K61" s="2"/>
      <c r="L61" s="15"/>
      <c r="M61" s="2"/>
      <c r="N61" s="2"/>
      <c r="O61" s="2"/>
      <c r="P61" s="15"/>
    </row>
    <row r="62" spans="1:16" ht="126" x14ac:dyDescent="0.25">
      <c r="A62" s="5" t="s">
        <v>43</v>
      </c>
      <c r="B62" s="6"/>
      <c r="C62" s="6"/>
      <c r="D62" s="6" t="s">
        <v>47</v>
      </c>
      <c r="E62" s="6">
        <v>5</v>
      </c>
      <c r="F62" s="6">
        <f>F66+F67+F68</f>
        <v>0</v>
      </c>
      <c r="G62" s="6">
        <f t="shared" ref="G62:O62" si="13">G66+G67+G68</f>
        <v>0</v>
      </c>
      <c r="H62" s="6">
        <f t="shared" si="13"/>
        <v>5</v>
      </c>
      <c r="I62" s="6">
        <f t="shared" si="13"/>
        <v>5</v>
      </c>
      <c r="J62" s="6">
        <f t="shared" si="13"/>
        <v>0</v>
      </c>
      <c r="K62" s="6">
        <f>K66+K67+K68</f>
        <v>5</v>
      </c>
      <c r="L62" s="40">
        <f>(F62+G62+H62+I62+J62+K62)/6</f>
        <v>2.5</v>
      </c>
      <c r="M62" s="6">
        <f t="shared" si="13"/>
        <v>5</v>
      </c>
      <c r="N62" s="6">
        <f t="shared" si="13"/>
        <v>5</v>
      </c>
      <c r="O62" s="6">
        <f t="shared" si="13"/>
        <v>0</v>
      </c>
      <c r="P62" s="40">
        <f>(M62+N62+O62)/3</f>
        <v>3.3333333333333335</v>
      </c>
    </row>
    <row r="63" spans="1:16" ht="15.75" x14ac:dyDescent="0.25">
      <c r="A63" s="3"/>
      <c r="B63" s="3" t="s">
        <v>91</v>
      </c>
      <c r="C63" s="3"/>
      <c r="D63" s="3"/>
      <c r="E63" s="3"/>
      <c r="F63" s="37">
        <f>F64-F65</f>
        <v>121.1</v>
      </c>
      <c r="G63" s="37">
        <f t="shared" ref="G63:O63" si="14">G64-G65</f>
        <v>0.1</v>
      </c>
      <c r="H63" s="37">
        <f t="shared" si="14"/>
        <v>-1.4000000000000057</v>
      </c>
      <c r="I63" s="37">
        <f t="shared" si="14"/>
        <v>-0.89999999999999991</v>
      </c>
      <c r="J63" s="37">
        <f t="shared" si="14"/>
        <v>1.6999999999999886</v>
      </c>
      <c r="K63" s="37">
        <f t="shared" si="14"/>
        <v>-9.8000000000000007</v>
      </c>
      <c r="L63" s="38"/>
      <c r="M63" s="37">
        <f t="shared" si="14"/>
        <v>0</v>
      </c>
      <c r="N63" s="37">
        <f t="shared" si="14"/>
        <v>0</v>
      </c>
      <c r="O63" s="37">
        <f t="shared" si="14"/>
        <v>3.4</v>
      </c>
      <c r="P63" s="15"/>
    </row>
    <row r="64" spans="1:16" ht="15.75" x14ac:dyDescent="0.25">
      <c r="A64" s="4"/>
      <c r="B64" s="4" t="s">
        <v>92</v>
      </c>
      <c r="C64" s="4"/>
      <c r="D64" s="4"/>
      <c r="E64" s="4"/>
      <c r="F64" s="4">
        <v>121.1</v>
      </c>
      <c r="G64" s="4">
        <v>0.1</v>
      </c>
      <c r="H64" s="4">
        <v>40.299999999999997</v>
      </c>
      <c r="I64" s="4">
        <v>1.4</v>
      </c>
      <c r="J64" s="4">
        <v>164.2</v>
      </c>
      <c r="K64" s="4">
        <v>1.2</v>
      </c>
      <c r="L64" s="15"/>
      <c r="M64" s="4">
        <v>0</v>
      </c>
      <c r="N64" s="4">
        <v>0</v>
      </c>
      <c r="O64" s="4">
        <v>3.4</v>
      </c>
      <c r="P64" s="15"/>
    </row>
    <row r="65" spans="1:16" ht="15.75" x14ac:dyDescent="0.25">
      <c r="A65" s="4"/>
      <c r="B65" s="4" t="s">
        <v>93</v>
      </c>
      <c r="C65" s="4"/>
      <c r="D65" s="4"/>
      <c r="E65" s="4"/>
      <c r="F65" s="4">
        <v>0</v>
      </c>
      <c r="G65" s="4">
        <v>0</v>
      </c>
      <c r="H65" s="4">
        <v>41.7</v>
      </c>
      <c r="I65" s="4">
        <v>2.2999999999999998</v>
      </c>
      <c r="J65" s="4">
        <v>162.5</v>
      </c>
      <c r="K65" s="4">
        <v>11</v>
      </c>
      <c r="L65" s="15"/>
      <c r="M65" s="4">
        <v>0</v>
      </c>
      <c r="N65" s="4">
        <v>0</v>
      </c>
      <c r="O65" s="4">
        <v>0</v>
      </c>
      <c r="P65" s="15"/>
    </row>
    <row r="66" spans="1:16" ht="30.75" customHeight="1" x14ac:dyDescent="0.25">
      <c r="A66" s="2"/>
      <c r="B66" s="2"/>
      <c r="C66" s="7" t="s">
        <v>44</v>
      </c>
      <c r="D66" s="2"/>
      <c r="E66" s="2">
        <v>5</v>
      </c>
      <c r="F66" s="2"/>
      <c r="G66" s="2"/>
      <c r="H66" s="2">
        <v>5</v>
      </c>
      <c r="I66" s="2">
        <v>5</v>
      </c>
      <c r="J66" s="2"/>
      <c r="K66" s="2">
        <v>5</v>
      </c>
      <c r="L66" s="15"/>
      <c r="M66" s="2">
        <v>5</v>
      </c>
      <c r="N66" s="2">
        <v>5</v>
      </c>
      <c r="O66" s="2"/>
      <c r="P66" s="15"/>
    </row>
    <row r="67" spans="1:16" ht="54" customHeight="1" x14ac:dyDescent="0.25">
      <c r="A67" s="2"/>
      <c r="B67" s="2"/>
      <c r="C67" s="7" t="s">
        <v>45</v>
      </c>
      <c r="D67" s="2"/>
      <c r="E67" s="2">
        <v>3</v>
      </c>
      <c r="F67" s="2"/>
      <c r="G67" s="2"/>
      <c r="H67" s="2"/>
      <c r="I67" s="2"/>
      <c r="J67" s="2"/>
      <c r="K67" s="2"/>
      <c r="L67" s="15"/>
      <c r="M67" s="2"/>
      <c r="N67" s="2"/>
      <c r="O67" s="2"/>
      <c r="P67" s="15"/>
    </row>
    <row r="68" spans="1:16" ht="39" customHeight="1" x14ac:dyDescent="0.25">
      <c r="A68" s="2"/>
      <c r="B68" s="2"/>
      <c r="C68" s="7" t="s">
        <v>46</v>
      </c>
      <c r="D68" s="2"/>
      <c r="E68" s="2">
        <v>0</v>
      </c>
      <c r="F68" s="2">
        <v>0</v>
      </c>
      <c r="G68" s="2">
        <v>0</v>
      </c>
      <c r="H68" s="2"/>
      <c r="I68" s="2"/>
      <c r="J68" s="2">
        <v>0</v>
      </c>
      <c r="K68" s="2"/>
      <c r="L68" s="15"/>
      <c r="M68" s="2"/>
      <c r="N68" s="2"/>
      <c r="O68" s="2">
        <v>0</v>
      </c>
      <c r="P68" s="15"/>
    </row>
    <row r="69" spans="1:16" ht="78.75" x14ac:dyDescent="0.25">
      <c r="A69" s="8" t="s">
        <v>51</v>
      </c>
      <c r="B69" s="6"/>
      <c r="C69" s="6"/>
      <c r="D69" s="6" t="s">
        <v>47</v>
      </c>
      <c r="E69" s="6">
        <v>5</v>
      </c>
      <c r="F69" s="6">
        <f>F71+F72</f>
        <v>5</v>
      </c>
      <c r="G69" s="6">
        <f t="shared" ref="G69:O69" si="15">G71+G72</f>
        <v>5</v>
      </c>
      <c r="H69" s="6">
        <f t="shared" si="15"/>
        <v>5</v>
      </c>
      <c r="I69" s="6">
        <f t="shared" si="15"/>
        <v>5</v>
      </c>
      <c r="J69" s="6">
        <f>J71+J72</f>
        <v>5</v>
      </c>
      <c r="K69" s="6">
        <f>K71+K72</f>
        <v>5</v>
      </c>
      <c r="L69" s="40">
        <f>(F69+G69+H69+I69+J69+K69)/6</f>
        <v>5</v>
      </c>
      <c r="M69" s="6">
        <f t="shared" si="15"/>
        <v>5</v>
      </c>
      <c r="N69" s="6">
        <f t="shared" si="15"/>
        <v>5</v>
      </c>
      <c r="O69" s="6">
        <f t="shared" si="15"/>
        <v>5</v>
      </c>
      <c r="P69" s="40">
        <f>(M69+N69+O69)/3</f>
        <v>5</v>
      </c>
    </row>
    <row r="70" spans="1:16" ht="15.75" x14ac:dyDescent="0.25">
      <c r="A70" s="3"/>
      <c r="B70" s="17" t="s">
        <v>48</v>
      </c>
      <c r="C70" s="3"/>
      <c r="D70" s="3"/>
      <c r="E70" s="3"/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8"/>
      <c r="M70" s="37">
        <v>0</v>
      </c>
      <c r="N70" s="37">
        <v>0</v>
      </c>
      <c r="O70" s="37">
        <v>0</v>
      </c>
      <c r="P70" s="15"/>
    </row>
    <row r="71" spans="1:16" ht="15.75" x14ac:dyDescent="0.25">
      <c r="A71" s="2"/>
      <c r="B71" s="2"/>
      <c r="C71" s="2" t="s">
        <v>49</v>
      </c>
      <c r="D71" s="2"/>
      <c r="E71" s="2">
        <v>5</v>
      </c>
      <c r="F71" s="2">
        <v>5</v>
      </c>
      <c r="G71" s="2">
        <v>5</v>
      </c>
      <c r="H71" s="2">
        <v>5</v>
      </c>
      <c r="I71" s="2">
        <v>5</v>
      </c>
      <c r="J71" s="2">
        <v>5</v>
      </c>
      <c r="K71" s="2">
        <v>5</v>
      </c>
      <c r="L71" s="15"/>
      <c r="M71" s="2">
        <v>5</v>
      </c>
      <c r="N71" s="2">
        <v>5</v>
      </c>
      <c r="O71" s="2">
        <v>5</v>
      </c>
      <c r="P71" s="15"/>
    </row>
    <row r="72" spans="1:16" ht="15.75" x14ac:dyDescent="0.25">
      <c r="A72" s="2"/>
      <c r="B72" s="2"/>
      <c r="C72" s="2" t="s">
        <v>50</v>
      </c>
      <c r="D72" s="2"/>
      <c r="E72" s="2">
        <v>0</v>
      </c>
      <c r="F72" s="2"/>
      <c r="G72" s="2"/>
      <c r="H72" s="2"/>
      <c r="I72" s="2"/>
      <c r="J72" s="2"/>
      <c r="K72" s="2"/>
      <c r="L72" s="15"/>
      <c r="M72" s="2"/>
      <c r="N72" s="2"/>
      <c r="O72" s="2"/>
      <c r="P72" s="15"/>
    </row>
    <row r="73" spans="1:16" ht="15.75" x14ac:dyDescent="0.25">
      <c r="A73" s="80" t="s">
        <v>52</v>
      </c>
      <c r="B73" s="81"/>
      <c r="C73" s="81"/>
      <c r="D73" s="81"/>
      <c r="E73" s="12">
        <f>E74+E78+E84</f>
        <v>15</v>
      </c>
      <c r="F73" s="12">
        <f t="shared" ref="F73:O73" si="16">F74+F78+F84</f>
        <v>15</v>
      </c>
      <c r="G73" s="12">
        <f t="shared" si="16"/>
        <v>15</v>
      </c>
      <c r="H73" s="12">
        <f t="shared" si="16"/>
        <v>15</v>
      </c>
      <c r="I73" s="12">
        <f t="shared" si="16"/>
        <v>15</v>
      </c>
      <c r="J73" s="12">
        <f t="shared" si="16"/>
        <v>10</v>
      </c>
      <c r="K73" s="12">
        <f t="shared" si="16"/>
        <v>15</v>
      </c>
      <c r="L73" s="16"/>
      <c r="M73" s="12">
        <f t="shared" si="16"/>
        <v>10</v>
      </c>
      <c r="N73" s="12">
        <f t="shared" si="16"/>
        <v>15</v>
      </c>
      <c r="O73" s="12">
        <f t="shared" si="16"/>
        <v>10</v>
      </c>
      <c r="P73" s="16"/>
    </row>
    <row r="74" spans="1:16" ht="141.75" x14ac:dyDescent="0.25">
      <c r="A74" s="18" t="s">
        <v>145</v>
      </c>
      <c r="B74" s="6"/>
      <c r="C74" s="6"/>
      <c r="D74" s="6"/>
      <c r="E74" s="6">
        <v>5</v>
      </c>
      <c r="F74" s="6">
        <f>F76+F77</f>
        <v>5</v>
      </c>
      <c r="G74" s="6">
        <f t="shared" ref="G74:O74" si="17">G76+G77</f>
        <v>5</v>
      </c>
      <c r="H74" s="47">
        <f t="shared" si="17"/>
        <v>5</v>
      </c>
      <c r="I74" s="6">
        <f t="shared" si="17"/>
        <v>5</v>
      </c>
      <c r="J74" s="6">
        <f t="shared" si="17"/>
        <v>0</v>
      </c>
      <c r="K74" s="6">
        <f t="shared" si="17"/>
        <v>5</v>
      </c>
      <c r="L74" s="40">
        <f>(F74+G74+H74+I74+J74+K74)/6</f>
        <v>4.166666666666667</v>
      </c>
      <c r="M74" s="6">
        <f t="shared" si="17"/>
        <v>0</v>
      </c>
      <c r="N74" s="6">
        <f t="shared" si="17"/>
        <v>5</v>
      </c>
      <c r="O74" s="6">
        <f t="shared" si="17"/>
        <v>0</v>
      </c>
      <c r="P74" s="40">
        <f>(M74+N74+O74)/3</f>
        <v>1.6666666666666667</v>
      </c>
    </row>
    <row r="75" spans="1:16" ht="15.75" x14ac:dyDescent="0.25">
      <c r="A75" s="3"/>
      <c r="B75" s="3" t="s">
        <v>146</v>
      </c>
      <c r="C75" s="3"/>
      <c r="D75" s="3"/>
      <c r="E75" s="3"/>
      <c r="F75" s="3">
        <v>0</v>
      </c>
      <c r="G75" s="3">
        <v>0</v>
      </c>
      <c r="H75" s="3">
        <v>0</v>
      </c>
      <c r="I75" s="3">
        <v>0</v>
      </c>
      <c r="J75" s="3">
        <v>18.600000000000001</v>
      </c>
      <c r="K75" s="3">
        <v>0</v>
      </c>
      <c r="L75" s="15"/>
      <c r="M75" s="3">
        <v>61.8</v>
      </c>
      <c r="N75" s="3">
        <v>0</v>
      </c>
      <c r="O75" s="3">
        <v>44.3</v>
      </c>
      <c r="P75" s="15"/>
    </row>
    <row r="76" spans="1:16" ht="15.75" x14ac:dyDescent="0.25">
      <c r="A76" s="9"/>
      <c r="B76" s="9"/>
      <c r="C76" s="10" t="s">
        <v>147</v>
      </c>
      <c r="D76" s="9"/>
      <c r="E76" s="9">
        <v>5</v>
      </c>
      <c r="F76" s="9">
        <v>5</v>
      </c>
      <c r="G76" s="9">
        <v>5</v>
      </c>
      <c r="H76" s="55">
        <v>5</v>
      </c>
      <c r="I76" s="9">
        <v>5</v>
      </c>
      <c r="J76" s="9"/>
      <c r="K76" s="9">
        <v>5</v>
      </c>
      <c r="L76" s="15"/>
      <c r="M76" s="9"/>
      <c r="N76" s="9">
        <v>5</v>
      </c>
      <c r="O76" s="9"/>
      <c r="P76" s="15"/>
    </row>
    <row r="77" spans="1:16" ht="15.75" x14ac:dyDescent="0.25">
      <c r="A77" s="9"/>
      <c r="B77" s="9"/>
      <c r="C77" s="10" t="s">
        <v>148</v>
      </c>
      <c r="D77" s="9"/>
      <c r="E77" s="9">
        <v>0</v>
      </c>
      <c r="F77" s="9"/>
      <c r="G77" s="9"/>
      <c r="H77" s="9"/>
      <c r="I77" s="9"/>
      <c r="J77" s="9">
        <v>0</v>
      </c>
      <c r="K77" s="9"/>
      <c r="L77" s="15"/>
      <c r="M77" s="9">
        <v>0</v>
      </c>
      <c r="N77" s="9"/>
      <c r="O77" s="9">
        <v>0</v>
      </c>
      <c r="P77" s="15"/>
    </row>
    <row r="78" spans="1:16" ht="252" x14ac:dyDescent="0.25">
      <c r="A78" s="8" t="s">
        <v>149</v>
      </c>
      <c r="B78" s="6"/>
      <c r="C78" s="6"/>
      <c r="D78" s="6" t="s">
        <v>15</v>
      </c>
      <c r="E78" s="6">
        <v>5</v>
      </c>
      <c r="F78" s="6">
        <f>F82+F83</f>
        <v>5</v>
      </c>
      <c r="G78" s="6">
        <f>G82+G83</f>
        <v>5</v>
      </c>
      <c r="H78" s="6">
        <f t="shared" ref="H78:O78" si="18">H82+H83</f>
        <v>5</v>
      </c>
      <c r="I78" s="6">
        <f t="shared" si="18"/>
        <v>5</v>
      </c>
      <c r="J78" s="6">
        <f t="shared" si="18"/>
        <v>5</v>
      </c>
      <c r="K78" s="6">
        <f t="shared" si="18"/>
        <v>5</v>
      </c>
      <c r="L78" s="40">
        <f>(J78+F78+G78+H78+I78+K78)/6</f>
        <v>5</v>
      </c>
      <c r="M78" s="6">
        <f t="shared" si="18"/>
        <v>5</v>
      </c>
      <c r="N78" s="6">
        <f t="shared" si="18"/>
        <v>5</v>
      </c>
      <c r="O78" s="6">
        <f t="shared" si="18"/>
        <v>5</v>
      </c>
      <c r="P78" s="40">
        <f>(M78+N78+O78)/3</f>
        <v>5</v>
      </c>
    </row>
    <row r="79" spans="1:16" ht="15.75" x14ac:dyDescent="0.25">
      <c r="A79" s="3"/>
      <c r="B79" s="3" t="s">
        <v>53</v>
      </c>
      <c r="C79" s="3"/>
      <c r="D79" s="3"/>
      <c r="E79" s="3"/>
      <c r="F79" s="37">
        <f>F80/F81*100</f>
        <v>100</v>
      </c>
      <c r="G79" s="37" t="e">
        <f t="shared" ref="G79:O79" si="19">G80/G81*100</f>
        <v>#DIV/0!</v>
      </c>
      <c r="H79" s="37">
        <f t="shared" si="19"/>
        <v>100</v>
      </c>
      <c r="I79" s="37" t="e">
        <f t="shared" si="19"/>
        <v>#DIV/0!</v>
      </c>
      <c r="J79" s="37" t="e">
        <f t="shared" si="19"/>
        <v>#DIV/0!</v>
      </c>
      <c r="K79" s="37" t="e">
        <f t="shared" si="19"/>
        <v>#DIV/0!</v>
      </c>
      <c r="L79" s="38"/>
      <c r="M79" s="37" t="e">
        <f t="shared" si="19"/>
        <v>#DIV/0!</v>
      </c>
      <c r="N79" s="37" t="e">
        <f t="shared" si="19"/>
        <v>#DIV/0!</v>
      </c>
      <c r="O79" s="37" t="e">
        <f t="shared" si="19"/>
        <v>#DIV/0!</v>
      </c>
      <c r="P79" s="15"/>
    </row>
    <row r="80" spans="1:16" ht="15.75" x14ac:dyDescent="0.25">
      <c r="A80" s="4"/>
      <c r="B80" s="4" t="s">
        <v>54</v>
      </c>
      <c r="C80" s="4"/>
      <c r="D80" s="4"/>
      <c r="E80" s="4"/>
      <c r="F80" s="4">
        <v>3116.35</v>
      </c>
      <c r="G80" s="4">
        <v>0</v>
      </c>
      <c r="H80" s="4">
        <v>10888494.76</v>
      </c>
      <c r="I80" s="4">
        <v>0</v>
      </c>
      <c r="J80" s="4">
        <v>0</v>
      </c>
      <c r="K80" s="4">
        <v>0</v>
      </c>
      <c r="L80" s="15"/>
      <c r="M80" s="4">
        <v>0</v>
      </c>
      <c r="N80" s="4">
        <v>0</v>
      </c>
      <c r="O80" s="4">
        <v>0</v>
      </c>
      <c r="P80" s="15"/>
    </row>
    <row r="81" spans="1:18" ht="15.75" x14ac:dyDescent="0.25">
      <c r="A81" s="4"/>
      <c r="B81" s="4" t="s">
        <v>55</v>
      </c>
      <c r="C81" s="4"/>
      <c r="D81" s="4"/>
      <c r="E81" s="4"/>
      <c r="F81" s="4">
        <v>3116.35</v>
      </c>
      <c r="G81" s="4">
        <v>0</v>
      </c>
      <c r="H81" s="4">
        <v>10888494.76</v>
      </c>
      <c r="I81" s="4">
        <v>0</v>
      </c>
      <c r="J81" s="4">
        <v>0</v>
      </c>
      <c r="K81" s="4">
        <v>0</v>
      </c>
      <c r="L81" s="15"/>
      <c r="M81" s="4">
        <v>0</v>
      </c>
      <c r="N81" s="4">
        <v>0</v>
      </c>
      <c r="O81" s="4">
        <v>0</v>
      </c>
      <c r="P81" s="15"/>
    </row>
    <row r="82" spans="1:18" ht="15.75" x14ac:dyDescent="0.25">
      <c r="A82" s="2"/>
      <c r="B82" s="2"/>
      <c r="C82" s="2" t="s">
        <v>56</v>
      </c>
      <c r="D82" s="2"/>
      <c r="E82" s="2">
        <v>5</v>
      </c>
      <c r="F82" s="2">
        <v>5</v>
      </c>
      <c r="G82" s="2">
        <v>5</v>
      </c>
      <c r="H82" s="2">
        <v>5</v>
      </c>
      <c r="I82" s="2">
        <v>5</v>
      </c>
      <c r="J82" s="2">
        <v>5</v>
      </c>
      <c r="K82" s="2">
        <v>5</v>
      </c>
      <c r="L82" s="15"/>
      <c r="M82" s="2">
        <v>5</v>
      </c>
      <c r="N82" s="2">
        <v>5</v>
      </c>
      <c r="O82" s="2">
        <v>5</v>
      </c>
      <c r="P82" s="15"/>
    </row>
    <row r="83" spans="1:18" ht="15.75" x14ac:dyDescent="0.25">
      <c r="A83" s="2"/>
      <c r="B83" s="2"/>
      <c r="C83" s="2" t="s">
        <v>57</v>
      </c>
      <c r="D83" s="2"/>
      <c r="E83" s="2">
        <v>0</v>
      </c>
      <c r="F83" s="2"/>
      <c r="G83" s="2"/>
      <c r="H83" s="2"/>
      <c r="I83" s="2"/>
      <c r="J83" s="2"/>
      <c r="K83" s="2"/>
      <c r="L83" s="15"/>
      <c r="M83" s="2"/>
      <c r="N83" s="2"/>
      <c r="O83" s="2"/>
      <c r="P83" s="15"/>
    </row>
    <row r="84" spans="1:18" ht="173.25" x14ac:dyDescent="0.25">
      <c r="A84" s="8" t="s">
        <v>150</v>
      </c>
      <c r="B84" s="6"/>
      <c r="C84" s="6"/>
      <c r="D84" s="6" t="s">
        <v>47</v>
      </c>
      <c r="E84" s="6">
        <v>5</v>
      </c>
      <c r="F84" s="6">
        <f>F88+F89</f>
        <v>5</v>
      </c>
      <c r="G84" s="6">
        <f t="shared" ref="G84:O84" si="20">G88+G89</f>
        <v>5</v>
      </c>
      <c r="H84" s="6">
        <f t="shared" si="20"/>
        <v>5</v>
      </c>
      <c r="I84" s="6">
        <f t="shared" si="20"/>
        <v>5</v>
      </c>
      <c r="J84" s="6">
        <f t="shared" si="20"/>
        <v>5</v>
      </c>
      <c r="K84" s="6">
        <f t="shared" si="20"/>
        <v>5</v>
      </c>
      <c r="L84" s="40">
        <f>(F84+G84+H84+I84+J84+K84)/6</f>
        <v>5</v>
      </c>
      <c r="M84" s="6">
        <f t="shared" si="20"/>
        <v>5</v>
      </c>
      <c r="N84" s="6">
        <f t="shared" si="20"/>
        <v>5</v>
      </c>
      <c r="O84" s="6">
        <f t="shared" si="20"/>
        <v>5</v>
      </c>
      <c r="P84" s="40">
        <f>(M84+N84+O84)/3</f>
        <v>5</v>
      </c>
    </row>
    <row r="85" spans="1:18" ht="15.75" x14ac:dyDescent="0.25">
      <c r="A85" s="3"/>
      <c r="B85" s="3" t="s">
        <v>94</v>
      </c>
      <c r="C85" s="3"/>
      <c r="D85" s="3"/>
      <c r="E85" s="3"/>
      <c r="F85" s="37">
        <f>F86-F87</f>
        <v>0</v>
      </c>
      <c r="G85" s="37">
        <f t="shared" ref="G85:O85" si="21">G86-G87</f>
        <v>0</v>
      </c>
      <c r="H85" s="37">
        <f t="shared" si="21"/>
        <v>0</v>
      </c>
      <c r="I85" s="37">
        <f t="shared" si="21"/>
        <v>0</v>
      </c>
      <c r="J85" s="37">
        <f t="shared" si="21"/>
        <v>0</v>
      </c>
      <c r="K85" s="37">
        <f>K86-K87</f>
        <v>0</v>
      </c>
      <c r="L85" s="38"/>
      <c r="M85" s="37">
        <f t="shared" si="21"/>
        <v>0</v>
      </c>
      <c r="N85" s="37">
        <f t="shared" si="21"/>
        <v>0</v>
      </c>
      <c r="O85" s="37">
        <f t="shared" si="21"/>
        <v>0</v>
      </c>
      <c r="P85" s="15"/>
    </row>
    <row r="86" spans="1:18" ht="15.75" x14ac:dyDescent="0.25">
      <c r="A86" s="4"/>
      <c r="B86" s="4" t="s">
        <v>59</v>
      </c>
      <c r="C86" s="4"/>
      <c r="D86" s="4"/>
      <c r="E86" s="4"/>
      <c r="F86" s="4">
        <v>0</v>
      </c>
      <c r="G86" s="4">
        <v>0</v>
      </c>
      <c r="H86" s="4">
        <v>0</v>
      </c>
      <c r="I86" s="4">
        <v>0</v>
      </c>
      <c r="J86" s="4"/>
      <c r="K86" s="4">
        <v>0</v>
      </c>
      <c r="L86" s="15"/>
      <c r="M86" s="4">
        <v>0</v>
      </c>
      <c r="N86" s="4">
        <v>0</v>
      </c>
      <c r="O86" s="4">
        <v>0</v>
      </c>
      <c r="P86" s="15"/>
    </row>
    <row r="87" spans="1:18" ht="15.75" x14ac:dyDescent="0.25">
      <c r="A87" s="4"/>
      <c r="B87" s="4" t="s">
        <v>58</v>
      </c>
      <c r="C87" s="4"/>
      <c r="D87" s="4"/>
      <c r="E87" s="4"/>
      <c r="F87" s="4">
        <v>0</v>
      </c>
      <c r="G87" s="4">
        <v>0</v>
      </c>
      <c r="H87" s="4">
        <v>0</v>
      </c>
      <c r="I87" s="4">
        <v>0</v>
      </c>
      <c r="J87" s="4"/>
      <c r="K87" s="4">
        <v>0</v>
      </c>
      <c r="L87" s="15"/>
      <c r="M87" s="4">
        <v>0</v>
      </c>
      <c r="N87" s="4">
        <v>0</v>
      </c>
      <c r="O87" s="4">
        <v>0</v>
      </c>
      <c r="P87" s="15"/>
      <c r="Q87" s="11"/>
      <c r="R87" s="11"/>
    </row>
    <row r="88" spans="1:18" ht="15.75" x14ac:dyDescent="0.25">
      <c r="A88" s="9"/>
      <c r="B88" s="9"/>
      <c r="C88" s="9" t="s">
        <v>60</v>
      </c>
      <c r="D88" s="9"/>
      <c r="E88" s="9">
        <v>5</v>
      </c>
      <c r="F88" s="9">
        <v>5</v>
      </c>
      <c r="G88" s="9">
        <v>5</v>
      </c>
      <c r="H88" s="9">
        <v>5</v>
      </c>
      <c r="I88" s="9">
        <v>5</v>
      </c>
      <c r="J88" s="9">
        <v>5</v>
      </c>
      <c r="K88" s="9">
        <v>5</v>
      </c>
      <c r="L88" s="15"/>
      <c r="M88" s="9">
        <v>5</v>
      </c>
      <c r="N88" s="9">
        <v>5</v>
      </c>
      <c r="O88" s="9">
        <v>5</v>
      </c>
      <c r="P88" s="15"/>
      <c r="Q88" s="11"/>
      <c r="R88" s="11"/>
    </row>
    <row r="89" spans="1:18" ht="15.75" x14ac:dyDescent="0.25">
      <c r="A89" s="2"/>
      <c r="B89" s="2"/>
      <c r="C89" s="2" t="s">
        <v>61</v>
      </c>
      <c r="D89" s="2"/>
      <c r="E89" s="2">
        <v>0</v>
      </c>
      <c r="F89" s="2"/>
      <c r="G89" s="2"/>
      <c r="H89" s="2"/>
      <c r="I89" s="2"/>
      <c r="J89" s="2"/>
      <c r="K89" s="2"/>
      <c r="L89" s="15"/>
      <c r="M89" s="2"/>
      <c r="N89" s="2"/>
      <c r="O89" s="2"/>
      <c r="P89" s="15"/>
      <c r="Q89" s="11"/>
      <c r="R89" s="11"/>
    </row>
    <row r="90" spans="1:18" ht="15.75" x14ac:dyDescent="0.25">
      <c r="A90" s="77" t="s">
        <v>63</v>
      </c>
      <c r="B90" s="78"/>
      <c r="C90" s="78"/>
      <c r="D90" s="79"/>
      <c r="E90" s="12">
        <f>E91</f>
        <v>5</v>
      </c>
      <c r="F90" s="12">
        <f t="shared" ref="F90:O90" si="22">F91</f>
        <v>5</v>
      </c>
      <c r="G90" s="12">
        <f t="shared" si="22"/>
        <v>5</v>
      </c>
      <c r="H90" s="12">
        <f t="shared" si="22"/>
        <v>5</v>
      </c>
      <c r="I90" s="12">
        <f t="shared" si="22"/>
        <v>5</v>
      </c>
      <c r="J90" s="12">
        <f t="shared" si="22"/>
        <v>5</v>
      </c>
      <c r="K90" s="12">
        <f t="shared" si="22"/>
        <v>5</v>
      </c>
      <c r="L90" s="16"/>
      <c r="M90" s="12">
        <f t="shared" si="22"/>
        <v>5</v>
      </c>
      <c r="N90" s="12">
        <f t="shared" si="22"/>
        <v>5</v>
      </c>
      <c r="O90" s="12">
        <f t="shared" si="22"/>
        <v>5</v>
      </c>
      <c r="P90" s="16"/>
      <c r="Q90" s="11"/>
      <c r="R90" s="11"/>
    </row>
    <row r="91" spans="1:18" ht="126" x14ac:dyDescent="0.25">
      <c r="A91" s="8" t="s">
        <v>62</v>
      </c>
      <c r="B91" s="6"/>
      <c r="C91" s="6"/>
      <c r="D91" s="6"/>
      <c r="E91" s="6">
        <v>5</v>
      </c>
      <c r="F91" s="6">
        <f>F93+F94</f>
        <v>5</v>
      </c>
      <c r="G91" s="6">
        <f t="shared" ref="G91:O91" si="23">G93+G94</f>
        <v>5</v>
      </c>
      <c r="H91" s="6">
        <f t="shared" si="23"/>
        <v>5</v>
      </c>
      <c r="I91" s="6">
        <f t="shared" si="23"/>
        <v>5</v>
      </c>
      <c r="J91" s="6">
        <f t="shared" si="23"/>
        <v>5</v>
      </c>
      <c r="K91" s="6">
        <f t="shared" si="23"/>
        <v>5</v>
      </c>
      <c r="L91" s="40">
        <f>(F91+G91+H91+I91+J91+K91)/6</f>
        <v>5</v>
      </c>
      <c r="M91" s="6">
        <f>M93+M94</f>
        <v>5</v>
      </c>
      <c r="N91" s="6">
        <f t="shared" si="23"/>
        <v>5</v>
      </c>
      <c r="O91" s="6">
        <f t="shared" si="23"/>
        <v>5</v>
      </c>
      <c r="P91" s="40">
        <f>(M91+N91+O91)/3</f>
        <v>5</v>
      </c>
      <c r="Q91" s="11"/>
      <c r="R91" s="11"/>
    </row>
    <row r="92" spans="1:18" ht="15.75" x14ac:dyDescent="0.25">
      <c r="A92" s="3"/>
      <c r="B92" s="3" t="s">
        <v>64</v>
      </c>
      <c r="C92" s="3"/>
      <c r="D92" s="3"/>
      <c r="E92" s="3"/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15"/>
      <c r="M92" s="3">
        <v>0</v>
      </c>
      <c r="N92" s="3">
        <v>0</v>
      </c>
      <c r="O92" s="3">
        <v>0</v>
      </c>
      <c r="P92" s="15"/>
      <c r="Q92" s="11"/>
      <c r="R92" s="11"/>
    </row>
    <row r="93" spans="1:18" ht="31.5" x14ac:dyDescent="0.25">
      <c r="A93" s="9"/>
      <c r="B93" s="10"/>
      <c r="C93" s="10" t="s">
        <v>65</v>
      </c>
      <c r="D93" s="9"/>
      <c r="E93" s="9">
        <v>0</v>
      </c>
      <c r="F93" s="9"/>
      <c r="G93" s="9"/>
      <c r="H93" s="9"/>
      <c r="I93" s="9"/>
      <c r="J93" s="9"/>
      <c r="K93" s="9"/>
      <c r="L93" s="15"/>
      <c r="M93" s="9"/>
      <c r="N93" s="9"/>
      <c r="O93" s="9"/>
      <c r="P93" s="15"/>
      <c r="Q93" s="11"/>
      <c r="R93" s="11"/>
    </row>
    <row r="94" spans="1:18" ht="31.5" x14ac:dyDescent="0.25">
      <c r="A94" s="9"/>
      <c r="B94" s="10"/>
      <c r="C94" s="10" t="s">
        <v>66</v>
      </c>
      <c r="D94" s="9"/>
      <c r="E94" s="9">
        <v>5</v>
      </c>
      <c r="F94" s="9">
        <v>5</v>
      </c>
      <c r="G94" s="9">
        <v>5</v>
      </c>
      <c r="H94" s="9">
        <v>5</v>
      </c>
      <c r="I94" s="9">
        <v>5</v>
      </c>
      <c r="J94" s="9">
        <v>5</v>
      </c>
      <c r="K94" s="9">
        <v>5</v>
      </c>
      <c r="L94" s="15"/>
      <c r="M94" s="9">
        <v>5</v>
      </c>
      <c r="N94" s="9">
        <v>5</v>
      </c>
      <c r="O94" s="9">
        <v>5</v>
      </c>
      <c r="P94" s="15"/>
      <c r="Q94" s="11"/>
      <c r="R94" s="11"/>
    </row>
    <row r="95" spans="1:18" ht="38.25" customHeight="1" x14ac:dyDescent="0.25">
      <c r="A95" s="82" t="s">
        <v>104</v>
      </c>
      <c r="B95" s="83"/>
      <c r="C95" s="83"/>
      <c r="D95" s="84"/>
      <c r="E95" s="12">
        <f t="shared" ref="E95:K95" si="24">E96</f>
        <v>5</v>
      </c>
      <c r="F95" s="12">
        <f t="shared" si="24"/>
        <v>5</v>
      </c>
      <c r="G95" s="12">
        <f t="shared" si="24"/>
        <v>5</v>
      </c>
      <c r="H95" s="12">
        <f t="shared" si="24"/>
        <v>5</v>
      </c>
      <c r="I95" s="12">
        <f t="shared" si="24"/>
        <v>5</v>
      </c>
      <c r="J95" s="12">
        <f t="shared" si="24"/>
        <v>5</v>
      </c>
      <c r="K95" s="12">
        <f t="shared" si="24"/>
        <v>5</v>
      </c>
      <c r="L95" s="16"/>
      <c r="M95" s="12">
        <f>M96</f>
        <v>5</v>
      </c>
      <c r="N95" s="12">
        <f>N96</f>
        <v>5</v>
      </c>
      <c r="O95" s="12">
        <f>O96</f>
        <v>5</v>
      </c>
      <c r="P95" s="16"/>
      <c r="Q95" s="11"/>
      <c r="R95" s="11"/>
    </row>
    <row r="96" spans="1:18" ht="141.75" x14ac:dyDescent="0.25">
      <c r="A96" s="20" t="s">
        <v>67</v>
      </c>
      <c r="B96" s="6"/>
      <c r="C96" s="6"/>
      <c r="D96" s="6" t="s">
        <v>15</v>
      </c>
      <c r="E96" s="6">
        <v>5</v>
      </c>
      <c r="F96" s="6">
        <f>F101+F102+F103+F104+F105</f>
        <v>5</v>
      </c>
      <c r="G96" s="6">
        <f t="shared" ref="G96:K96" si="25">G101+G102+G103+G104+G105</f>
        <v>5</v>
      </c>
      <c r="H96" s="6">
        <f t="shared" si="25"/>
        <v>5</v>
      </c>
      <c r="I96" s="6">
        <f t="shared" si="25"/>
        <v>5</v>
      </c>
      <c r="J96" s="6">
        <f t="shared" si="25"/>
        <v>5</v>
      </c>
      <c r="K96" s="6">
        <f t="shared" si="25"/>
        <v>5</v>
      </c>
      <c r="L96" s="40">
        <f>(F96+G96+H96+I96+J96+K96)/6</f>
        <v>5</v>
      </c>
      <c r="M96" s="6">
        <f>M101+M102+M103+M104+M105</f>
        <v>5</v>
      </c>
      <c r="N96" s="6">
        <f t="shared" ref="N96:O96" si="26">N101+N102+N103+N104+N105</f>
        <v>5</v>
      </c>
      <c r="O96" s="6">
        <f t="shared" si="26"/>
        <v>5</v>
      </c>
      <c r="P96" s="40">
        <f>(M96+N96+O96)/3</f>
        <v>5</v>
      </c>
      <c r="Q96" s="11"/>
      <c r="R96" s="11"/>
    </row>
    <row r="97" spans="1:18" ht="15.75" x14ac:dyDescent="0.25">
      <c r="A97" s="3"/>
      <c r="B97" s="3" t="s">
        <v>68</v>
      </c>
      <c r="C97" s="3"/>
      <c r="D97" s="3"/>
      <c r="E97" s="3"/>
      <c r="F97" s="37" t="e">
        <f>((F98+F99)/F100)*100</f>
        <v>#DIV/0!</v>
      </c>
      <c r="G97" s="37" t="e">
        <f t="shared" ref="G97:O97" si="27">((G98+G99)/G100)*100</f>
        <v>#DIV/0!</v>
      </c>
      <c r="H97" s="37" t="e">
        <f t="shared" si="27"/>
        <v>#DIV/0!</v>
      </c>
      <c r="I97" s="37" t="e">
        <f t="shared" si="27"/>
        <v>#DIV/0!</v>
      </c>
      <c r="J97" s="37" t="e">
        <f t="shared" si="27"/>
        <v>#DIV/0!</v>
      </c>
      <c r="K97" s="37" t="e">
        <f t="shared" si="27"/>
        <v>#DIV/0!</v>
      </c>
      <c r="L97" s="38"/>
      <c r="M97" s="37" t="e">
        <f t="shared" si="27"/>
        <v>#DIV/0!</v>
      </c>
      <c r="N97" s="37" t="e">
        <f t="shared" si="27"/>
        <v>#DIV/0!</v>
      </c>
      <c r="O97" s="37" t="e">
        <f t="shared" si="27"/>
        <v>#DIV/0!</v>
      </c>
      <c r="P97" s="15"/>
      <c r="Q97" s="11"/>
      <c r="R97" s="11"/>
    </row>
    <row r="98" spans="1:18" ht="15.75" x14ac:dyDescent="0.25">
      <c r="A98" s="4"/>
      <c r="B98" s="4" t="s">
        <v>69</v>
      </c>
      <c r="C98" s="4"/>
      <c r="D98" s="4"/>
      <c r="E98" s="4"/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15"/>
      <c r="M98" s="4">
        <v>0</v>
      </c>
      <c r="N98" s="4">
        <v>0</v>
      </c>
      <c r="O98" s="4">
        <v>0</v>
      </c>
      <c r="P98" s="15"/>
      <c r="Q98" s="11"/>
      <c r="R98" s="11"/>
    </row>
    <row r="99" spans="1:18" ht="15.75" x14ac:dyDescent="0.25">
      <c r="A99" s="4"/>
      <c r="B99" s="4" t="s">
        <v>70</v>
      </c>
      <c r="C99" s="4"/>
      <c r="D99" s="4"/>
      <c r="E99" s="4"/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15"/>
      <c r="M99" s="4">
        <v>0</v>
      </c>
      <c r="N99" s="4">
        <v>0</v>
      </c>
      <c r="O99" s="4">
        <v>0</v>
      </c>
      <c r="P99" s="15"/>
      <c r="Q99" s="11"/>
      <c r="R99" s="11"/>
    </row>
    <row r="100" spans="1:18" ht="15.75" x14ac:dyDescent="0.25">
      <c r="A100" s="4"/>
      <c r="B100" s="4" t="s">
        <v>71</v>
      </c>
      <c r="C100" s="4"/>
      <c r="D100" s="4"/>
      <c r="E100" s="4"/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15"/>
      <c r="M100" s="4">
        <v>0</v>
      </c>
      <c r="N100" s="4">
        <v>0</v>
      </c>
      <c r="O100" s="4">
        <v>0</v>
      </c>
      <c r="P100" s="15"/>
      <c r="Q100" s="11"/>
      <c r="R100" s="11"/>
    </row>
    <row r="101" spans="1:18" ht="15.75" x14ac:dyDescent="0.25">
      <c r="A101" s="2"/>
      <c r="B101" s="2"/>
      <c r="C101" s="2" t="s">
        <v>72</v>
      </c>
      <c r="D101" s="2"/>
      <c r="E101" s="2">
        <v>5</v>
      </c>
      <c r="F101" s="2">
        <v>5</v>
      </c>
      <c r="G101" s="2">
        <v>5</v>
      </c>
      <c r="H101" s="2">
        <v>5</v>
      </c>
      <c r="I101" s="2">
        <v>5</v>
      </c>
      <c r="J101" s="2">
        <v>5</v>
      </c>
      <c r="K101" s="2">
        <v>5</v>
      </c>
      <c r="L101" s="15"/>
      <c r="M101" s="2">
        <v>5</v>
      </c>
      <c r="N101" s="2">
        <v>5</v>
      </c>
      <c r="O101" s="2">
        <v>5</v>
      </c>
      <c r="P101" s="15"/>
      <c r="Q101" s="11"/>
      <c r="R101" s="11"/>
    </row>
    <row r="102" spans="1:18" ht="15.75" x14ac:dyDescent="0.25">
      <c r="A102" s="2"/>
      <c r="B102" s="2"/>
      <c r="C102" s="2" t="s">
        <v>73</v>
      </c>
      <c r="D102" s="2"/>
      <c r="E102" s="2">
        <v>4</v>
      </c>
      <c r="F102" s="2"/>
      <c r="G102" s="2"/>
      <c r="H102" s="2"/>
      <c r="I102" s="2"/>
      <c r="J102" s="2"/>
      <c r="K102" s="2"/>
      <c r="L102" s="15"/>
      <c r="M102" s="2"/>
      <c r="N102" s="2"/>
      <c r="O102" s="2"/>
      <c r="P102" s="15"/>
      <c r="Q102" s="11"/>
      <c r="R102" s="11"/>
    </row>
    <row r="103" spans="1:18" ht="15.75" x14ac:dyDescent="0.25">
      <c r="A103" s="2"/>
      <c r="B103" s="2"/>
      <c r="C103" s="2" t="s">
        <v>74</v>
      </c>
      <c r="D103" s="2"/>
      <c r="E103" s="2">
        <v>3</v>
      </c>
      <c r="F103" s="2"/>
      <c r="G103" s="2"/>
      <c r="H103" s="2"/>
      <c r="I103" s="2"/>
      <c r="J103" s="2"/>
      <c r="K103" s="2"/>
      <c r="L103" s="15"/>
      <c r="M103" s="2"/>
      <c r="N103" s="2"/>
      <c r="O103" s="2"/>
      <c r="P103" s="15"/>
      <c r="Q103" s="11"/>
      <c r="R103" s="11"/>
    </row>
    <row r="104" spans="1:18" ht="15.75" x14ac:dyDescent="0.25">
      <c r="A104" s="2"/>
      <c r="B104" s="2"/>
      <c r="C104" s="2" t="s">
        <v>75</v>
      </c>
      <c r="D104" s="2"/>
      <c r="E104" s="2">
        <v>1</v>
      </c>
      <c r="F104" s="2"/>
      <c r="G104" s="2"/>
      <c r="H104" s="2"/>
      <c r="I104" s="2"/>
      <c r="J104" s="2"/>
      <c r="K104" s="2"/>
      <c r="L104" s="15"/>
      <c r="M104" s="2"/>
      <c r="N104" s="2"/>
      <c r="O104" s="2"/>
      <c r="P104" s="15"/>
      <c r="Q104" s="11"/>
      <c r="R104" s="11"/>
    </row>
    <row r="105" spans="1:18" ht="15.75" x14ac:dyDescent="0.25">
      <c r="A105" s="2"/>
      <c r="B105" s="2"/>
      <c r="C105" s="2" t="s">
        <v>76</v>
      </c>
      <c r="D105" s="2"/>
      <c r="E105" s="2">
        <v>0</v>
      </c>
      <c r="F105" s="2"/>
      <c r="G105" s="2"/>
      <c r="H105" s="2"/>
      <c r="I105" s="2"/>
      <c r="J105" s="2"/>
      <c r="K105" s="2"/>
      <c r="L105" s="15"/>
      <c r="M105" s="2"/>
      <c r="N105" s="2"/>
      <c r="O105" s="2"/>
      <c r="P105" s="15"/>
    </row>
    <row r="106" spans="1:18" ht="15.75" x14ac:dyDescent="0.25">
      <c r="A106" s="77" t="s">
        <v>79</v>
      </c>
      <c r="B106" s="78"/>
      <c r="C106" s="78"/>
      <c r="D106" s="79"/>
      <c r="E106" s="22">
        <f t="shared" ref="E106:K106" si="28">E107+E111+E115+E123</f>
        <v>20</v>
      </c>
      <c r="F106" s="22">
        <f t="shared" si="28"/>
        <v>10</v>
      </c>
      <c r="G106" s="22">
        <f t="shared" si="28"/>
        <v>20</v>
      </c>
      <c r="H106" s="22">
        <f t="shared" si="28"/>
        <v>10</v>
      </c>
      <c r="I106" s="22">
        <f t="shared" si="28"/>
        <v>10</v>
      </c>
      <c r="J106" s="22">
        <f t="shared" si="28"/>
        <v>15</v>
      </c>
      <c r="K106" s="22">
        <f t="shared" si="28"/>
        <v>20</v>
      </c>
      <c r="L106" s="15"/>
      <c r="M106" s="22">
        <f>M107+M111+M115+M123</f>
        <v>15</v>
      </c>
      <c r="N106" s="22">
        <f>N107+N111+N115+N123</f>
        <v>15</v>
      </c>
      <c r="O106" s="22">
        <f>O107+O111+O115+O123</f>
        <v>15</v>
      </c>
      <c r="P106" s="15"/>
    </row>
    <row r="107" spans="1:18" ht="126" x14ac:dyDescent="0.25">
      <c r="A107" s="8" t="s">
        <v>151</v>
      </c>
      <c r="B107" s="6"/>
      <c r="C107" s="6"/>
      <c r="D107" s="6"/>
      <c r="E107" s="6">
        <v>5</v>
      </c>
      <c r="F107" s="6">
        <f>F109+F110</f>
        <v>5</v>
      </c>
      <c r="G107" s="6">
        <f t="shared" ref="G107:K107" si="29">G109+G110</f>
        <v>5</v>
      </c>
      <c r="H107" s="6">
        <f t="shared" si="29"/>
        <v>5</v>
      </c>
      <c r="I107" s="6">
        <f t="shared" si="29"/>
        <v>5</v>
      </c>
      <c r="J107" s="6">
        <f t="shared" si="29"/>
        <v>5</v>
      </c>
      <c r="K107" s="6">
        <f t="shared" si="29"/>
        <v>5</v>
      </c>
      <c r="L107" s="40">
        <f>(F107+G107+I107+H107+J107+K107)/6</f>
        <v>5</v>
      </c>
      <c r="M107" s="6">
        <f>M109+M110</f>
        <v>5</v>
      </c>
      <c r="N107" s="6">
        <f t="shared" ref="N107:O107" si="30">N109+N110</f>
        <v>5</v>
      </c>
      <c r="O107" s="6">
        <f t="shared" si="30"/>
        <v>5</v>
      </c>
      <c r="P107" s="40">
        <f>(M107+N107+O107)/3</f>
        <v>5</v>
      </c>
    </row>
    <row r="108" spans="1:18" ht="15.75" x14ac:dyDescent="0.25">
      <c r="A108" s="3"/>
      <c r="B108" s="3" t="s">
        <v>152</v>
      </c>
      <c r="C108" s="3"/>
      <c r="D108" s="3"/>
      <c r="E108" s="3"/>
      <c r="F108" s="37"/>
      <c r="G108" s="37"/>
      <c r="H108" s="37"/>
      <c r="I108" s="37"/>
      <c r="J108" s="37"/>
      <c r="K108" s="37"/>
      <c r="L108" s="38"/>
      <c r="M108" s="37"/>
      <c r="N108" s="37"/>
      <c r="O108" s="37"/>
      <c r="P108" s="15"/>
    </row>
    <row r="109" spans="1:18" ht="141.75" x14ac:dyDescent="0.25">
      <c r="A109" s="2"/>
      <c r="B109" s="2"/>
      <c r="C109" s="7" t="s">
        <v>153</v>
      </c>
      <c r="D109" s="2"/>
      <c r="E109" s="2">
        <v>5</v>
      </c>
      <c r="F109" s="2">
        <v>5</v>
      </c>
      <c r="G109" s="2">
        <v>5</v>
      </c>
      <c r="H109" s="2">
        <v>5</v>
      </c>
      <c r="I109" s="2">
        <v>5</v>
      </c>
      <c r="J109" s="2">
        <v>5</v>
      </c>
      <c r="K109" s="2">
        <v>5</v>
      </c>
      <c r="L109" s="15"/>
      <c r="M109" s="2">
        <v>5</v>
      </c>
      <c r="N109" s="2">
        <v>5</v>
      </c>
      <c r="O109" s="2">
        <v>5</v>
      </c>
      <c r="P109" s="15"/>
    </row>
    <row r="110" spans="1:18" ht="141.75" x14ac:dyDescent="0.25">
      <c r="A110" s="2"/>
      <c r="B110" s="2"/>
      <c r="C110" s="7" t="s">
        <v>154</v>
      </c>
      <c r="D110" s="2"/>
      <c r="E110" s="2">
        <v>0</v>
      </c>
      <c r="F110" s="2"/>
      <c r="G110" s="2"/>
      <c r="H110" s="2"/>
      <c r="I110" s="2"/>
      <c r="J110" s="2"/>
      <c r="K110" s="2"/>
      <c r="L110" s="15"/>
      <c r="M110" s="2"/>
      <c r="N110" s="2"/>
      <c r="O110" s="2"/>
      <c r="P110" s="15"/>
    </row>
    <row r="111" spans="1:18" ht="63" x14ac:dyDescent="0.25">
      <c r="A111" s="8" t="s">
        <v>155</v>
      </c>
      <c r="B111" s="6"/>
      <c r="C111" s="6"/>
      <c r="D111" s="6"/>
      <c r="E111" s="6">
        <v>5</v>
      </c>
      <c r="F111" s="6">
        <f>F113+F114</f>
        <v>0</v>
      </c>
      <c r="G111" s="6">
        <f t="shared" ref="G111:K111" si="31">G113+G114</f>
        <v>5</v>
      </c>
      <c r="H111" s="6">
        <f t="shared" si="31"/>
        <v>0</v>
      </c>
      <c r="I111" s="6">
        <f t="shared" si="31"/>
        <v>0</v>
      </c>
      <c r="J111" s="6">
        <f t="shared" si="31"/>
        <v>5</v>
      </c>
      <c r="K111" s="6">
        <f t="shared" si="31"/>
        <v>5</v>
      </c>
      <c r="L111" s="40">
        <f>(F111+G111+H111+I111+J111+K111)/6</f>
        <v>2.5</v>
      </c>
      <c r="M111" s="6">
        <f>M113+M114</f>
        <v>5</v>
      </c>
      <c r="N111" s="6">
        <f t="shared" ref="N111:O111" si="32">N113+N114</f>
        <v>5</v>
      </c>
      <c r="O111" s="6">
        <f t="shared" si="32"/>
        <v>5</v>
      </c>
      <c r="P111" s="40">
        <f>(M111+N111+O111)/3</f>
        <v>5</v>
      </c>
    </row>
    <row r="112" spans="1:18" ht="15.75" x14ac:dyDescent="0.25">
      <c r="A112" s="3"/>
      <c r="B112" s="3" t="s">
        <v>156</v>
      </c>
      <c r="C112" s="3"/>
      <c r="D112" s="3"/>
      <c r="E112" s="3"/>
      <c r="F112" s="37"/>
      <c r="G112" s="37"/>
      <c r="H112" s="37"/>
      <c r="I112" s="37"/>
      <c r="J112" s="37"/>
      <c r="K112" s="37"/>
      <c r="L112" s="38"/>
      <c r="M112" s="37"/>
      <c r="N112" s="37"/>
      <c r="O112" s="37"/>
      <c r="P112" s="15"/>
    </row>
    <row r="113" spans="1:16" ht="63" x14ac:dyDescent="0.25">
      <c r="A113" s="2"/>
      <c r="B113" s="2"/>
      <c r="C113" s="7" t="s">
        <v>157</v>
      </c>
      <c r="D113" s="2"/>
      <c r="E113" s="2">
        <v>5</v>
      </c>
      <c r="F113" s="2"/>
      <c r="G113" s="2">
        <v>5</v>
      </c>
      <c r="H113" s="2"/>
      <c r="I113" s="2"/>
      <c r="J113" s="2">
        <v>5</v>
      </c>
      <c r="K113" s="2">
        <v>5</v>
      </c>
      <c r="L113" s="15"/>
      <c r="M113" s="2">
        <v>5</v>
      </c>
      <c r="N113" s="2">
        <v>5</v>
      </c>
      <c r="O113" s="2">
        <v>5</v>
      </c>
      <c r="P113" s="15"/>
    </row>
    <row r="114" spans="1:16" ht="63" x14ac:dyDescent="0.25">
      <c r="A114" s="2"/>
      <c r="B114" s="2"/>
      <c r="C114" s="7" t="s">
        <v>158</v>
      </c>
      <c r="D114" s="2"/>
      <c r="E114" s="2">
        <v>0</v>
      </c>
      <c r="F114" s="2">
        <v>0</v>
      </c>
      <c r="G114" s="2"/>
      <c r="H114" s="2">
        <v>0</v>
      </c>
      <c r="I114" s="2">
        <v>0</v>
      </c>
      <c r="J114" s="2"/>
      <c r="K114" s="2"/>
      <c r="L114" s="15"/>
      <c r="M114" s="2"/>
      <c r="N114" s="2"/>
      <c r="O114" s="2"/>
      <c r="P114" s="15"/>
    </row>
    <row r="115" spans="1:16" ht="156" customHeight="1" x14ac:dyDescent="0.25">
      <c r="A115" s="8" t="s">
        <v>159</v>
      </c>
      <c r="B115" s="6"/>
      <c r="C115" s="6"/>
      <c r="D115" s="6" t="s">
        <v>15</v>
      </c>
      <c r="E115" s="6">
        <v>5</v>
      </c>
      <c r="F115" s="6">
        <f>F119+F122</f>
        <v>0</v>
      </c>
      <c r="G115" s="6">
        <f t="shared" ref="G115:O115" si="33">G119+G122</f>
        <v>5</v>
      </c>
      <c r="H115" s="6">
        <f t="shared" si="33"/>
        <v>0</v>
      </c>
      <c r="I115" s="6">
        <f t="shared" si="33"/>
        <v>0</v>
      </c>
      <c r="J115" s="47">
        <f t="shared" si="33"/>
        <v>0</v>
      </c>
      <c r="K115" s="6">
        <f t="shared" si="33"/>
        <v>5</v>
      </c>
      <c r="L115" s="40">
        <f>(F115+G115+H115+I115+J115+K115)/6</f>
        <v>1.6666666666666667</v>
      </c>
      <c r="M115" s="6">
        <f t="shared" si="33"/>
        <v>5</v>
      </c>
      <c r="N115" s="6">
        <f t="shared" si="33"/>
        <v>5</v>
      </c>
      <c r="O115" s="6">
        <f t="shared" si="33"/>
        <v>5</v>
      </c>
      <c r="P115" s="40">
        <f>(M115+N115+O115)/3</f>
        <v>5</v>
      </c>
    </row>
    <row r="116" spans="1:16" ht="15.75" x14ac:dyDescent="0.25">
      <c r="A116" s="3"/>
      <c r="B116" s="88" t="s">
        <v>160</v>
      </c>
      <c r="C116" s="89"/>
      <c r="D116" s="3"/>
      <c r="E116" s="3"/>
      <c r="F116" s="3" t="e">
        <f>F117/F118*100</f>
        <v>#DIV/0!</v>
      </c>
      <c r="G116" s="3" t="e">
        <f t="shared" ref="G116:K116" si="34">G117/G118*100</f>
        <v>#DIV/0!</v>
      </c>
      <c r="H116" s="3" t="e">
        <f t="shared" si="34"/>
        <v>#DIV/0!</v>
      </c>
      <c r="I116" s="3" t="e">
        <f t="shared" si="34"/>
        <v>#DIV/0!</v>
      </c>
      <c r="J116" s="3">
        <f t="shared" si="34"/>
        <v>0</v>
      </c>
      <c r="K116" s="3" t="e">
        <f t="shared" si="34"/>
        <v>#DIV/0!</v>
      </c>
      <c r="L116" s="15"/>
      <c r="M116" s="3" t="e">
        <f>M117/M118*100</f>
        <v>#DIV/0!</v>
      </c>
      <c r="N116" s="3" t="e">
        <f t="shared" ref="N116:O116" si="35">N117/N118*100</f>
        <v>#DIV/0!</v>
      </c>
      <c r="O116" s="3" t="e">
        <f t="shared" si="35"/>
        <v>#DIV/0!</v>
      </c>
      <c r="P116" s="15"/>
    </row>
    <row r="117" spans="1:16" ht="15.75" x14ac:dyDescent="0.25">
      <c r="A117" s="3"/>
      <c r="B117" s="3" t="s">
        <v>161</v>
      </c>
      <c r="C117" s="3"/>
      <c r="D117" s="3"/>
      <c r="E117" s="3"/>
      <c r="F117" s="3">
        <v>0</v>
      </c>
      <c r="G117" s="3"/>
      <c r="H117" s="3">
        <v>0</v>
      </c>
      <c r="I117" s="3"/>
      <c r="J117" s="3">
        <v>0</v>
      </c>
      <c r="K117" s="3"/>
      <c r="L117" s="15"/>
      <c r="M117" s="3"/>
      <c r="N117" s="3"/>
      <c r="O117" s="3"/>
      <c r="P117" s="15"/>
    </row>
    <row r="118" spans="1:16" ht="15.75" x14ac:dyDescent="0.25">
      <c r="A118" s="3"/>
      <c r="B118" s="3" t="s">
        <v>162</v>
      </c>
      <c r="C118" s="3"/>
      <c r="D118" s="3"/>
      <c r="E118" s="3"/>
      <c r="F118" s="3">
        <v>0</v>
      </c>
      <c r="G118" s="3"/>
      <c r="H118" s="3">
        <v>0</v>
      </c>
      <c r="I118" s="3"/>
      <c r="J118" s="3">
        <v>12</v>
      </c>
      <c r="K118" s="3"/>
      <c r="L118" s="15"/>
      <c r="M118" s="3"/>
      <c r="N118" s="3"/>
      <c r="O118" s="3"/>
      <c r="P118" s="15"/>
    </row>
    <row r="119" spans="1:16" ht="19.149999999999999" customHeight="1" x14ac:dyDescent="0.25">
      <c r="A119" s="2"/>
      <c r="B119" s="2"/>
      <c r="C119" s="7" t="s">
        <v>163</v>
      </c>
      <c r="D119" s="2"/>
      <c r="E119" s="2">
        <v>5</v>
      </c>
      <c r="F119" s="2"/>
      <c r="G119" s="2">
        <v>5</v>
      </c>
      <c r="H119" s="2"/>
      <c r="I119" s="2"/>
      <c r="J119" s="2"/>
      <c r="K119" s="2">
        <v>5</v>
      </c>
      <c r="L119" s="15"/>
      <c r="M119" s="2">
        <v>5</v>
      </c>
      <c r="N119" s="2">
        <v>5</v>
      </c>
      <c r="O119" s="2">
        <v>5</v>
      </c>
      <c r="P119" s="15"/>
    </row>
    <row r="120" spans="1:16" ht="16.149999999999999" customHeight="1" x14ac:dyDescent="0.25">
      <c r="A120" s="2"/>
      <c r="B120" s="2"/>
      <c r="C120" s="7" t="s">
        <v>164</v>
      </c>
      <c r="D120" s="2"/>
      <c r="E120" s="2">
        <v>4</v>
      </c>
      <c r="F120" s="2"/>
      <c r="G120" s="2"/>
      <c r="H120" s="2"/>
      <c r="I120" s="2"/>
      <c r="J120" s="2"/>
      <c r="K120" s="2"/>
      <c r="L120" s="15"/>
      <c r="M120" s="2"/>
      <c r="N120" s="2"/>
      <c r="O120" s="2"/>
      <c r="P120" s="15"/>
    </row>
    <row r="121" spans="1:16" ht="15.6" customHeight="1" x14ac:dyDescent="0.25">
      <c r="A121" s="2"/>
      <c r="B121" s="2"/>
      <c r="C121" s="7" t="s">
        <v>165</v>
      </c>
      <c r="D121" s="2"/>
      <c r="E121" s="2">
        <v>3</v>
      </c>
      <c r="F121" s="2"/>
      <c r="G121" s="2"/>
      <c r="H121" s="2"/>
      <c r="I121" s="2"/>
      <c r="J121" s="2"/>
      <c r="K121" s="2"/>
      <c r="L121" s="15"/>
      <c r="M121" s="2"/>
      <c r="N121" s="2"/>
      <c r="O121" s="2"/>
      <c r="P121" s="15"/>
    </row>
    <row r="122" spans="1:16" ht="15.75" x14ac:dyDescent="0.25">
      <c r="A122" s="2"/>
      <c r="B122" s="2"/>
      <c r="C122" s="7" t="s">
        <v>166</v>
      </c>
      <c r="D122" s="2"/>
      <c r="E122" s="2">
        <v>0</v>
      </c>
      <c r="F122" s="2">
        <v>0</v>
      </c>
      <c r="G122" s="2"/>
      <c r="H122" s="2">
        <v>0</v>
      </c>
      <c r="I122" s="2">
        <v>0</v>
      </c>
      <c r="J122" s="2">
        <v>0</v>
      </c>
      <c r="K122" s="2"/>
      <c r="L122" s="15"/>
      <c r="M122" s="2"/>
      <c r="N122" s="2"/>
      <c r="O122" s="2"/>
      <c r="P122" s="15"/>
    </row>
    <row r="123" spans="1:16" ht="204.75" x14ac:dyDescent="0.25">
      <c r="A123" s="8" t="s">
        <v>105</v>
      </c>
      <c r="B123" s="6"/>
      <c r="C123" s="6"/>
      <c r="D123" s="6"/>
      <c r="E123" s="6">
        <v>5</v>
      </c>
      <c r="F123" s="6">
        <f>F125+F126</f>
        <v>5</v>
      </c>
      <c r="G123" s="6">
        <f t="shared" ref="G123:O123" si="36">G125+G126</f>
        <v>5</v>
      </c>
      <c r="H123" s="6">
        <f t="shared" si="36"/>
        <v>5</v>
      </c>
      <c r="I123" s="47">
        <f>I125+I126</f>
        <v>5</v>
      </c>
      <c r="J123" s="6">
        <f t="shared" si="36"/>
        <v>5</v>
      </c>
      <c r="K123" s="6">
        <f t="shared" si="36"/>
        <v>5</v>
      </c>
      <c r="L123" s="40">
        <f>(F123+G123+H123+I123+J123+K123)/6</f>
        <v>5</v>
      </c>
      <c r="M123" s="6">
        <f t="shared" si="36"/>
        <v>0</v>
      </c>
      <c r="N123" s="6">
        <f t="shared" si="36"/>
        <v>0</v>
      </c>
      <c r="O123" s="6">
        <f t="shared" si="36"/>
        <v>0</v>
      </c>
      <c r="P123" s="40">
        <f>(M123+N123+O123)/3</f>
        <v>0</v>
      </c>
    </row>
    <row r="124" spans="1:16" ht="15.75" x14ac:dyDescent="0.25">
      <c r="A124" s="3"/>
      <c r="B124" s="3" t="s">
        <v>80</v>
      </c>
      <c r="C124" s="3"/>
      <c r="D124" s="3"/>
      <c r="E124" s="3"/>
      <c r="F124" s="3"/>
      <c r="G124" s="3"/>
      <c r="H124" s="3"/>
      <c r="I124" s="3"/>
      <c r="J124" s="3"/>
      <c r="K124" s="3"/>
      <c r="L124" s="15"/>
      <c r="M124" s="3"/>
      <c r="N124" s="3"/>
      <c r="O124" s="3"/>
      <c r="P124" s="15"/>
    </row>
    <row r="125" spans="1:16" ht="236.25" x14ac:dyDescent="0.25">
      <c r="A125" s="23"/>
      <c r="B125" s="23"/>
      <c r="C125" s="24" t="s">
        <v>81</v>
      </c>
      <c r="D125" s="23"/>
      <c r="E125" s="23">
        <v>5</v>
      </c>
      <c r="F125" s="23">
        <v>5</v>
      </c>
      <c r="G125" s="23">
        <v>5</v>
      </c>
      <c r="H125" s="23">
        <v>5</v>
      </c>
      <c r="I125" s="23">
        <v>5</v>
      </c>
      <c r="J125" s="23">
        <v>5</v>
      </c>
      <c r="K125" s="23">
        <v>5</v>
      </c>
      <c r="L125" s="32"/>
      <c r="M125" s="23"/>
      <c r="N125" s="23"/>
      <c r="O125" s="23"/>
      <c r="P125" s="15"/>
    </row>
    <row r="126" spans="1:16" ht="236.25" x14ac:dyDescent="0.25">
      <c r="A126" s="23"/>
      <c r="B126" s="23"/>
      <c r="C126" s="24" t="s">
        <v>82</v>
      </c>
      <c r="D126" s="23"/>
      <c r="E126" s="23">
        <v>0</v>
      </c>
      <c r="F126" s="23"/>
      <c r="G126" s="23"/>
      <c r="H126" s="23"/>
      <c r="I126" s="23"/>
      <c r="J126" s="23"/>
      <c r="K126" s="23"/>
      <c r="L126" s="32"/>
      <c r="M126" s="23"/>
      <c r="N126" s="23"/>
      <c r="O126" s="23"/>
      <c r="P126" s="15"/>
    </row>
    <row r="127" spans="1:16" ht="15.75" x14ac:dyDescent="0.25">
      <c r="A127" s="77" t="s">
        <v>83</v>
      </c>
      <c r="B127" s="78"/>
      <c r="C127" s="78"/>
      <c r="D127" s="79"/>
      <c r="E127" s="25">
        <f>E128</f>
        <v>5</v>
      </c>
      <c r="F127" s="25">
        <f t="shared" ref="F127:N127" si="37">F128</f>
        <v>5</v>
      </c>
      <c r="G127" s="25">
        <f t="shared" si="37"/>
        <v>5</v>
      </c>
      <c r="H127" s="25">
        <f t="shared" si="37"/>
        <v>5</v>
      </c>
      <c r="I127" s="25">
        <f t="shared" si="37"/>
        <v>5</v>
      </c>
      <c r="J127" s="25">
        <f t="shared" si="37"/>
        <v>5</v>
      </c>
      <c r="K127" s="25">
        <f t="shared" si="37"/>
        <v>5</v>
      </c>
      <c r="L127" s="13"/>
      <c r="M127" s="25">
        <f>M128</f>
        <v>5</v>
      </c>
      <c r="N127" s="25">
        <f t="shared" si="37"/>
        <v>5</v>
      </c>
      <c r="O127" s="25">
        <f>O128</f>
        <v>5</v>
      </c>
      <c r="P127" s="15"/>
    </row>
    <row r="128" spans="1:16" ht="63" x14ac:dyDescent="0.25">
      <c r="A128" s="8" t="s">
        <v>106</v>
      </c>
      <c r="B128" s="6"/>
      <c r="C128" s="6"/>
      <c r="D128" s="6" t="s">
        <v>47</v>
      </c>
      <c r="E128" s="6">
        <v>5</v>
      </c>
      <c r="F128" s="6">
        <f>F130+F131</f>
        <v>5</v>
      </c>
      <c r="G128" s="6">
        <f t="shared" ref="G128:K128" si="38">G130+G131</f>
        <v>5</v>
      </c>
      <c r="H128" s="6">
        <f t="shared" si="38"/>
        <v>5</v>
      </c>
      <c r="I128" s="6">
        <f t="shared" si="38"/>
        <v>5</v>
      </c>
      <c r="J128" s="6">
        <f t="shared" si="38"/>
        <v>5</v>
      </c>
      <c r="K128" s="6">
        <f t="shared" si="38"/>
        <v>5</v>
      </c>
      <c r="L128" s="39">
        <f>(F128+G128+H128+I128+J128+K128)/6</f>
        <v>5</v>
      </c>
      <c r="M128" s="6">
        <f>M130+M131</f>
        <v>5</v>
      </c>
      <c r="N128" s="6">
        <f t="shared" ref="N128:O128" si="39">N130+N131</f>
        <v>5</v>
      </c>
      <c r="O128" s="6">
        <f t="shared" si="39"/>
        <v>5</v>
      </c>
      <c r="P128" s="40">
        <f>(M128+N128+O128)/3</f>
        <v>5</v>
      </c>
    </row>
    <row r="129" spans="1:16" ht="15.75" x14ac:dyDescent="0.25">
      <c r="A129" s="3"/>
      <c r="B129" s="3" t="s">
        <v>107</v>
      </c>
      <c r="C129" s="3"/>
      <c r="D129" s="3"/>
      <c r="E129" s="3"/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54"/>
      <c r="M129" s="3">
        <v>0</v>
      </c>
      <c r="N129" s="3">
        <v>0</v>
      </c>
      <c r="O129" s="3">
        <v>0</v>
      </c>
      <c r="P129" s="15"/>
    </row>
    <row r="130" spans="1:16" ht="31.5" x14ac:dyDescent="0.25">
      <c r="A130" s="2"/>
      <c r="B130" s="2"/>
      <c r="C130" s="7" t="s">
        <v>135</v>
      </c>
      <c r="D130" s="2"/>
      <c r="E130" s="2">
        <v>5</v>
      </c>
      <c r="F130" s="2">
        <v>5</v>
      </c>
      <c r="G130" s="2">
        <v>5</v>
      </c>
      <c r="H130" s="2">
        <v>5</v>
      </c>
      <c r="I130" s="2">
        <v>5</v>
      </c>
      <c r="J130" s="2">
        <v>5</v>
      </c>
      <c r="K130" s="2">
        <v>5</v>
      </c>
      <c r="L130" s="54"/>
      <c r="M130" s="2">
        <v>5</v>
      </c>
      <c r="N130" s="2">
        <v>5</v>
      </c>
      <c r="O130" s="2">
        <v>5</v>
      </c>
      <c r="P130" s="15"/>
    </row>
    <row r="131" spans="1:16" ht="31.5" x14ac:dyDescent="0.25">
      <c r="A131" s="2"/>
      <c r="B131" s="2"/>
      <c r="C131" s="7" t="s">
        <v>136</v>
      </c>
      <c r="D131" s="2"/>
      <c r="E131" s="2">
        <v>0</v>
      </c>
      <c r="F131" s="2"/>
      <c r="G131" s="2"/>
      <c r="H131" s="2"/>
      <c r="I131" s="2"/>
      <c r="J131" s="2"/>
      <c r="K131" s="2"/>
      <c r="L131" s="54"/>
      <c r="M131" s="2"/>
      <c r="N131" s="2"/>
      <c r="O131" s="2"/>
      <c r="P131" s="15"/>
    </row>
    <row r="132" spans="1:16" ht="35.25" customHeight="1" x14ac:dyDescent="0.25">
      <c r="A132" s="85" t="s">
        <v>108</v>
      </c>
      <c r="B132" s="86"/>
      <c r="C132" s="86"/>
      <c r="D132" s="87"/>
      <c r="E132" s="25">
        <f>E133+E143</f>
        <v>10</v>
      </c>
      <c r="F132" s="25">
        <f t="shared" ref="F132:K132" si="40">F133+F143</f>
        <v>5</v>
      </c>
      <c r="G132" s="25">
        <f t="shared" si="40"/>
        <v>5</v>
      </c>
      <c r="H132" s="25">
        <f t="shared" si="40"/>
        <v>10</v>
      </c>
      <c r="I132" s="25">
        <f t="shared" si="40"/>
        <v>5</v>
      </c>
      <c r="J132" s="25">
        <f t="shared" si="40"/>
        <v>10</v>
      </c>
      <c r="K132" s="25">
        <f t="shared" si="40"/>
        <v>10</v>
      </c>
      <c r="L132" s="26"/>
      <c r="M132" s="25">
        <f>M133+M143</f>
        <v>0</v>
      </c>
      <c r="N132" s="25">
        <f>N133+N143</f>
        <v>0</v>
      </c>
      <c r="O132" s="25">
        <f>O133+O143</f>
        <v>0</v>
      </c>
      <c r="P132" s="13"/>
    </row>
    <row r="133" spans="1:16" ht="110.25" x14ac:dyDescent="0.25">
      <c r="A133" s="8" t="s">
        <v>109</v>
      </c>
      <c r="B133" s="6"/>
      <c r="C133" s="8"/>
      <c r="D133" s="6" t="s">
        <v>15</v>
      </c>
      <c r="E133" s="6">
        <v>5</v>
      </c>
      <c r="F133" s="6">
        <f t="shared" ref="F133:K133" si="41">F137+F138+F139+F140+F141+F142</f>
        <v>5</v>
      </c>
      <c r="G133" s="6">
        <f t="shared" si="41"/>
        <v>0</v>
      </c>
      <c r="H133" s="6">
        <f t="shared" si="41"/>
        <v>5</v>
      </c>
      <c r="I133" s="6">
        <f t="shared" si="41"/>
        <v>5</v>
      </c>
      <c r="J133" s="6">
        <v>5</v>
      </c>
      <c r="K133" s="6">
        <f t="shared" si="41"/>
        <v>5</v>
      </c>
      <c r="L133" s="39">
        <f>(F133+G133+H133+I133+J133+K133)/6</f>
        <v>4.166666666666667</v>
      </c>
      <c r="M133" s="6">
        <f>M137+M138+M139+M140+M141+M142</f>
        <v>0</v>
      </c>
      <c r="N133" s="6">
        <f>N137+N138+N139+N140+N141+N142</f>
        <v>0</v>
      </c>
      <c r="O133" s="6">
        <f>O137+O138+O139+O140+O141+O142</f>
        <v>0</v>
      </c>
      <c r="P133" s="15">
        <f>(M133+N133+O133)/3</f>
        <v>0</v>
      </c>
    </row>
    <row r="134" spans="1:16" ht="31.5" x14ac:dyDescent="0.25">
      <c r="A134" s="3"/>
      <c r="B134" s="19" t="s">
        <v>110</v>
      </c>
      <c r="C134" s="19"/>
      <c r="D134" s="3"/>
      <c r="E134" s="3"/>
      <c r="F134" s="37">
        <f t="shared" ref="F134:K134" si="42">F135/F136*100</f>
        <v>100</v>
      </c>
      <c r="G134" s="37">
        <f t="shared" si="42"/>
        <v>15.415865709441052</v>
      </c>
      <c r="H134" s="37">
        <f t="shared" si="42"/>
        <v>99.691324978707868</v>
      </c>
      <c r="I134" s="3">
        <f t="shared" si="42"/>
        <v>100</v>
      </c>
      <c r="J134" s="37">
        <f t="shared" si="42"/>
        <v>100.180290923991</v>
      </c>
      <c r="K134" s="37" t="e">
        <f t="shared" si="42"/>
        <v>#DIV/0!</v>
      </c>
      <c r="L134" s="15"/>
      <c r="M134" s="3" t="e">
        <f>(M135/M136)*100</f>
        <v>#DIV/0!</v>
      </c>
      <c r="N134" s="3" t="e">
        <f>(N135/N136)*100</f>
        <v>#DIV/0!</v>
      </c>
      <c r="O134" s="3" t="e">
        <f>(O135/O136)*100</f>
        <v>#DIV/0!</v>
      </c>
      <c r="P134" s="15"/>
    </row>
    <row r="135" spans="1:16" ht="15.75" x14ac:dyDescent="0.25">
      <c r="A135" s="4"/>
      <c r="B135" s="4" t="s">
        <v>111</v>
      </c>
      <c r="C135" s="21"/>
      <c r="D135" s="4"/>
      <c r="E135" s="4"/>
      <c r="F135" s="4">
        <v>782.3</v>
      </c>
      <c r="G135" s="4">
        <v>3536.6</v>
      </c>
      <c r="H135" s="4">
        <v>81936.3</v>
      </c>
      <c r="I135" s="4">
        <v>6157.6</v>
      </c>
      <c r="J135" s="4">
        <v>14669.4</v>
      </c>
      <c r="K135" s="4">
        <v>0</v>
      </c>
      <c r="L135" s="15"/>
      <c r="M135" s="4"/>
      <c r="N135" s="4"/>
      <c r="O135" s="4"/>
      <c r="P135" s="15"/>
    </row>
    <row r="136" spans="1:16" ht="15.75" x14ac:dyDescent="0.25">
      <c r="A136" s="4"/>
      <c r="B136" s="4" t="s">
        <v>112</v>
      </c>
      <c r="C136" s="21"/>
      <c r="D136" s="4"/>
      <c r="E136" s="4"/>
      <c r="F136" s="4">
        <v>782.3</v>
      </c>
      <c r="G136" s="4">
        <v>22941.3</v>
      </c>
      <c r="H136" s="4">
        <v>82190</v>
      </c>
      <c r="I136" s="4">
        <v>6157.6</v>
      </c>
      <c r="J136" s="4">
        <v>14643</v>
      </c>
      <c r="K136" s="4">
        <v>0</v>
      </c>
      <c r="L136" s="15"/>
      <c r="M136" s="4"/>
      <c r="N136" s="4"/>
      <c r="O136" s="4"/>
      <c r="P136" s="15"/>
    </row>
    <row r="137" spans="1:16" ht="15.75" x14ac:dyDescent="0.25">
      <c r="A137" s="2"/>
      <c r="B137" s="2"/>
      <c r="C137" s="7" t="s">
        <v>25</v>
      </c>
      <c r="D137" s="2"/>
      <c r="E137" s="2">
        <v>5</v>
      </c>
      <c r="F137" s="2">
        <v>5</v>
      </c>
      <c r="G137" s="2"/>
      <c r="H137" s="2">
        <v>5</v>
      </c>
      <c r="I137" s="2">
        <v>5</v>
      </c>
      <c r="J137" s="2"/>
      <c r="K137" s="2">
        <v>5</v>
      </c>
      <c r="L137" s="15"/>
      <c r="M137" s="2"/>
      <c r="N137" s="2"/>
      <c r="O137" s="2"/>
      <c r="P137" s="15"/>
    </row>
    <row r="138" spans="1:16" ht="15.75" x14ac:dyDescent="0.25">
      <c r="A138" s="2"/>
      <c r="B138" s="2"/>
      <c r="C138" s="7" t="s">
        <v>26</v>
      </c>
      <c r="D138" s="2"/>
      <c r="E138" s="2">
        <v>4</v>
      </c>
      <c r="F138" s="2"/>
      <c r="G138" s="2"/>
      <c r="H138" s="2"/>
      <c r="I138" s="2"/>
      <c r="J138" s="2"/>
      <c r="K138" s="2"/>
      <c r="L138" s="15"/>
      <c r="M138" s="2"/>
      <c r="N138" s="2"/>
      <c r="O138" s="2"/>
      <c r="P138" s="15"/>
    </row>
    <row r="139" spans="1:16" ht="15.75" x14ac:dyDescent="0.25">
      <c r="A139" s="2"/>
      <c r="B139" s="2"/>
      <c r="C139" s="7" t="s">
        <v>27</v>
      </c>
      <c r="D139" s="2"/>
      <c r="E139" s="2">
        <v>3</v>
      </c>
      <c r="F139" s="2"/>
      <c r="G139" s="2"/>
      <c r="H139" s="2"/>
      <c r="I139" s="2"/>
      <c r="J139" s="2"/>
      <c r="K139" s="2"/>
      <c r="L139" s="15"/>
      <c r="M139" s="2"/>
      <c r="N139" s="2"/>
      <c r="O139" s="2"/>
      <c r="P139" s="15"/>
    </row>
    <row r="140" spans="1:16" ht="15.75" x14ac:dyDescent="0.25">
      <c r="A140" s="2"/>
      <c r="B140" s="2"/>
      <c r="C140" s="7" t="s">
        <v>28</v>
      </c>
      <c r="D140" s="2"/>
      <c r="E140" s="2">
        <v>2</v>
      </c>
      <c r="F140" s="2"/>
      <c r="G140" s="2"/>
      <c r="H140" s="2"/>
      <c r="I140" s="2"/>
      <c r="J140" s="2"/>
      <c r="K140" s="2"/>
      <c r="L140" s="15"/>
      <c r="M140" s="2"/>
      <c r="N140" s="2"/>
      <c r="O140" s="2"/>
      <c r="P140" s="15"/>
    </row>
    <row r="141" spans="1:16" ht="15.75" x14ac:dyDescent="0.25">
      <c r="A141" s="2"/>
      <c r="B141" s="2"/>
      <c r="C141" s="7" t="s">
        <v>102</v>
      </c>
      <c r="D141" s="2"/>
      <c r="E141" s="2">
        <v>1</v>
      </c>
      <c r="F141" s="2"/>
      <c r="G141" s="2"/>
      <c r="H141" s="2"/>
      <c r="I141" s="2"/>
      <c r="J141" s="2"/>
      <c r="K141" s="2"/>
      <c r="L141" s="15"/>
      <c r="M141" s="2"/>
      <c r="N141" s="2"/>
      <c r="O141" s="2"/>
      <c r="P141" s="15"/>
    </row>
    <row r="142" spans="1:16" ht="15.75" x14ac:dyDescent="0.25">
      <c r="A142" s="2"/>
      <c r="B142" s="2"/>
      <c r="C142" s="7" t="s">
        <v>103</v>
      </c>
      <c r="D142" s="2"/>
      <c r="E142" s="2">
        <v>0</v>
      </c>
      <c r="F142" s="2"/>
      <c r="G142" s="2">
        <v>0</v>
      </c>
      <c r="H142" s="2"/>
      <c r="I142" s="2"/>
      <c r="J142" s="2"/>
      <c r="K142" s="2"/>
      <c r="L142" s="15"/>
      <c r="M142" s="2"/>
      <c r="N142" s="2"/>
      <c r="O142" s="2"/>
      <c r="P142" s="15"/>
    </row>
    <row r="143" spans="1:16" ht="141.75" x14ac:dyDescent="0.25">
      <c r="A143" s="8" t="s">
        <v>113</v>
      </c>
      <c r="B143" s="6"/>
      <c r="C143" s="8"/>
      <c r="D143" s="46" t="s">
        <v>47</v>
      </c>
      <c r="E143" s="6">
        <v>5</v>
      </c>
      <c r="F143" s="6">
        <f t="shared" ref="F143:K143" si="43">F147+F148</f>
        <v>0</v>
      </c>
      <c r="G143" s="6">
        <f t="shared" si="43"/>
        <v>5</v>
      </c>
      <c r="H143" s="6">
        <f t="shared" si="43"/>
        <v>5</v>
      </c>
      <c r="I143" s="6">
        <f t="shared" si="43"/>
        <v>0</v>
      </c>
      <c r="J143" s="6">
        <f t="shared" si="43"/>
        <v>5</v>
      </c>
      <c r="K143" s="6">
        <f t="shared" si="43"/>
        <v>5</v>
      </c>
      <c r="L143" s="40">
        <f>(F143+G143+H143+I143+J143+K143)/6</f>
        <v>3.3333333333333335</v>
      </c>
      <c r="M143" s="6">
        <f>M147+M148</f>
        <v>0</v>
      </c>
      <c r="N143" s="6">
        <f>N147+N148</f>
        <v>0</v>
      </c>
      <c r="O143" s="6">
        <f>O147+O148</f>
        <v>0</v>
      </c>
      <c r="P143" s="13">
        <f>(M143+N143+O143)/3</f>
        <v>0</v>
      </c>
    </row>
    <row r="144" spans="1:16" ht="15.75" x14ac:dyDescent="0.25">
      <c r="A144" s="3"/>
      <c r="B144" s="3" t="s">
        <v>114</v>
      </c>
      <c r="C144" s="19"/>
      <c r="D144" s="3"/>
      <c r="E144" s="3"/>
      <c r="F144" s="37">
        <f t="shared" ref="F144:K144" si="44">F145-F146</f>
        <v>-94.700000000000045</v>
      </c>
      <c r="G144" s="37">
        <f t="shared" si="44"/>
        <v>1602.8999999999999</v>
      </c>
      <c r="H144" s="3">
        <f t="shared" si="44"/>
        <v>9137.9000000000087</v>
      </c>
      <c r="I144" s="3">
        <f t="shared" si="44"/>
        <v>-281.69999999999982</v>
      </c>
      <c r="J144" s="3">
        <f t="shared" si="44"/>
        <v>2299.5</v>
      </c>
      <c r="K144" s="3">
        <f t="shared" si="44"/>
        <v>0</v>
      </c>
      <c r="L144" s="15"/>
      <c r="M144" s="3">
        <f>M145-M146</f>
        <v>0</v>
      </c>
      <c r="N144" s="3">
        <f>N145-N146</f>
        <v>0</v>
      </c>
      <c r="O144" s="3">
        <f>O145-O146</f>
        <v>0</v>
      </c>
      <c r="P144" s="15"/>
    </row>
    <row r="145" spans="1:16" ht="15.75" x14ac:dyDescent="0.25">
      <c r="A145" s="4"/>
      <c r="B145" s="4" t="s">
        <v>115</v>
      </c>
      <c r="C145" s="21"/>
      <c r="D145" s="4"/>
      <c r="E145" s="4"/>
      <c r="F145" s="4">
        <v>782.3</v>
      </c>
      <c r="G145" s="4">
        <v>3536.6</v>
      </c>
      <c r="H145" s="4">
        <v>81936.3</v>
      </c>
      <c r="I145" s="4">
        <v>6157.6</v>
      </c>
      <c r="J145" s="4">
        <v>14669.4</v>
      </c>
      <c r="K145" s="4">
        <v>0</v>
      </c>
      <c r="L145" s="15"/>
      <c r="M145" s="3"/>
      <c r="N145" s="3"/>
      <c r="O145" s="3"/>
      <c r="P145" s="15"/>
    </row>
    <row r="146" spans="1:16" ht="15.75" x14ac:dyDescent="0.25">
      <c r="A146" s="4"/>
      <c r="B146" s="4" t="s">
        <v>116</v>
      </c>
      <c r="C146" s="21"/>
      <c r="D146" s="4"/>
      <c r="E146" s="4"/>
      <c r="F146" s="4">
        <v>877</v>
      </c>
      <c r="G146" s="4">
        <v>1933.7</v>
      </c>
      <c r="H146" s="4">
        <v>72798.399999999994</v>
      </c>
      <c r="I146" s="4">
        <v>6439.3</v>
      </c>
      <c r="J146" s="4">
        <v>12369.9</v>
      </c>
      <c r="K146" s="4">
        <v>0</v>
      </c>
      <c r="L146" s="15"/>
      <c r="M146" s="3"/>
      <c r="N146" s="3"/>
      <c r="O146" s="3"/>
      <c r="P146" s="15"/>
    </row>
    <row r="147" spans="1:16" ht="15.75" x14ac:dyDescent="0.25">
      <c r="A147" s="9"/>
      <c r="B147" s="9"/>
      <c r="C147" s="10" t="s">
        <v>117</v>
      </c>
      <c r="D147" s="9"/>
      <c r="E147" s="9">
        <v>5</v>
      </c>
      <c r="F147" s="9"/>
      <c r="G147" s="9">
        <v>5</v>
      </c>
      <c r="H147" s="9">
        <v>5</v>
      </c>
      <c r="I147" s="9"/>
      <c r="J147" s="9">
        <v>5</v>
      </c>
      <c r="K147" s="9">
        <v>5</v>
      </c>
      <c r="L147" s="15"/>
      <c r="M147" s="2"/>
      <c r="N147" s="2"/>
      <c r="O147" s="2"/>
      <c r="P147" s="15"/>
    </row>
    <row r="148" spans="1:16" ht="15.75" x14ac:dyDescent="0.25">
      <c r="A148" s="2"/>
      <c r="B148" s="2"/>
      <c r="C148" s="7" t="s">
        <v>118</v>
      </c>
      <c r="D148" s="2"/>
      <c r="E148" s="2">
        <v>0</v>
      </c>
      <c r="F148" s="2">
        <v>0</v>
      </c>
      <c r="G148" s="2"/>
      <c r="H148" s="2"/>
      <c r="I148" s="2">
        <v>0</v>
      </c>
      <c r="J148" s="2"/>
      <c r="K148" s="2"/>
      <c r="L148" s="15"/>
      <c r="M148" s="2"/>
      <c r="N148" s="2"/>
      <c r="O148" s="2"/>
      <c r="P148" s="15"/>
    </row>
    <row r="149" spans="1:16" ht="27.75" customHeight="1" x14ac:dyDescent="0.25">
      <c r="A149" s="67" t="s">
        <v>84</v>
      </c>
      <c r="B149" s="68"/>
      <c r="C149" s="68"/>
      <c r="D149" s="69"/>
      <c r="E149" s="39">
        <f t="shared" ref="E149:K149" si="45">E9+E73+E90+E95+E106+E127+E132</f>
        <v>100</v>
      </c>
      <c r="F149" s="39">
        <f t="shared" si="45"/>
        <v>71</v>
      </c>
      <c r="G149" s="39">
        <f t="shared" si="45"/>
        <v>78</v>
      </c>
      <c r="H149" s="39">
        <f t="shared" si="45"/>
        <v>86</v>
      </c>
      <c r="I149" s="39">
        <f t="shared" si="45"/>
        <v>81</v>
      </c>
      <c r="J149" s="39">
        <f t="shared" si="45"/>
        <v>79</v>
      </c>
      <c r="K149" s="39">
        <f t="shared" si="45"/>
        <v>95</v>
      </c>
      <c r="L149" s="26" t="s">
        <v>87</v>
      </c>
      <c r="M149" s="39">
        <f>M9+M73+M90+M95+M106+M127+M132</f>
        <v>75</v>
      </c>
      <c r="N149" s="39">
        <f>N9+N73+N90+N95+N106+N127+N132</f>
        <v>71</v>
      </c>
      <c r="O149" s="39">
        <f>O9+O73+O90+O95+O106+O127+O132</f>
        <v>58</v>
      </c>
      <c r="P149" s="26" t="s">
        <v>87</v>
      </c>
    </row>
    <row r="150" spans="1:16" ht="60.75" customHeight="1" x14ac:dyDescent="0.25">
      <c r="A150" s="67" t="s">
        <v>85</v>
      </c>
      <c r="B150" s="68"/>
      <c r="C150" s="68"/>
      <c r="D150" s="69"/>
      <c r="E150" s="26" t="s">
        <v>87</v>
      </c>
      <c r="F150" s="39">
        <v>100</v>
      </c>
      <c r="G150" s="39">
        <v>100</v>
      </c>
      <c r="H150" s="39">
        <v>100</v>
      </c>
      <c r="I150" s="39">
        <v>100</v>
      </c>
      <c r="J150" s="39">
        <v>100</v>
      </c>
      <c r="K150" s="39">
        <v>100</v>
      </c>
      <c r="L150" s="39" t="s">
        <v>87</v>
      </c>
      <c r="M150" s="39">
        <v>80</v>
      </c>
      <c r="N150" s="39">
        <v>80</v>
      </c>
      <c r="O150" s="39">
        <v>80</v>
      </c>
      <c r="P150" s="26" t="s">
        <v>87</v>
      </c>
    </row>
    <row r="151" spans="1:16" ht="66" customHeight="1" x14ac:dyDescent="0.25">
      <c r="A151" s="67" t="s">
        <v>86</v>
      </c>
      <c r="B151" s="68"/>
      <c r="C151" s="68"/>
      <c r="D151" s="69"/>
      <c r="E151" s="26">
        <v>1</v>
      </c>
      <c r="F151" s="39">
        <f>F149/F150</f>
        <v>0.71</v>
      </c>
      <c r="G151" s="39">
        <f t="shared" ref="G151:O151" si="46">G149/G150</f>
        <v>0.78</v>
      </c>
      <c r="H151" s="39">
        <f t="shared" si="46"/>
        <v>0.86</v>
      </c>
      <c r="I151" s="39">
        <f t="shared" si="46"/>
        <v>0.81</v>
      </c>
      <c r="J151" s="39">
        <f t="shared" si="46"/>
        <v>0.79</v>
      </c>
      <c r="K151" s="39">
        <f t="shared" si="46"/>
        <v>0.95</v>
      </c>
      <c r="L151" s="39" t="s">
        <v>87</v>
      </c>
      <c r="M151" s="39">
        <f t="shared" si="46"/>
        <v>0.9375</v>
      </c>
      <c r="N151" s="39">
        <f t="shared" si="46"/>
        <v>0.88749999999999996</v>
      </c>
      <c r="O151" s="39">
        <f t="shared" si="46"/>
        <v>0.72499999999999998</v>
      </c>
      <c r="P151" s="26" t="s">
        <v>87</v>
      </c>
    </row>
    <row r="153" spans="1:16" ht="43.5" customHeight="1" x14ac:dyDescent="0.25">
      <c r="C153" s="66" t="s">
        <v>167</v>
      </c>
      <c r="D153" s="66"/>
      <c r="E153" s="66"/>
      <c r="F153" s="41"/>
      <c r="G153" s="42"/>
      <c r="H153" s="41"/>
      <c r="I153" s="41" t="s">
        <v>168</v>
      </c>
    </row>
    <row r="154" spans="1:16" x14ac:dyDescent="0.25">
      <c r="C154" s="43"/>
      <c r="D154" s="43"/>
      <c r="E154" s="43"/>
      <c r="F154" s="41"/>
      <c r="G154" s="44" t="s">
        <v>97</v>
      </c>
      <c r="H154" s="41"/>
      <c r="I154" s="41"/>
    </row>
    <row r="155" spans="1:16" x14ac:dyDescent="0.25">
      <c r="C155" s="43"/>
      <c r="D155" s="43"/>
      <c r="E155" s="43"/>
      <c r="F155" s="41"/>
      <c r="G155" s="44"/>
      <c r="H155" s="41"/>
      <c r="I155" s="41"/>
    </row>
    <row r="156" spans="1:16" x14ac:dyDescent="0.25">
      <c r="C156" s="41" t="s">
        <v>137</v>
      </c>
      <c r="D156" s="41"/>
      <c r="E156" s="41"/>
      <c r="F156" s="41"/>
      <c r="G156" s="42"/>
      <c r="H156" s="41"/>
      <c r="I156" s="41" t="s">
        <v>138</v>
      </c>
    </row>
    <row r="157" spans="1:16" x14ac:dyDescent="0.25">
      <c r="C157" s="41"/>
      <c r="D157" s="41"/>
      <c r="E157" s="41"/>
      <c r="F157" s="41"/>
      <c r="G157" s="44" t="s">
        <v>97</v>
      </c>
      <c r="H157" s="41"/>
      <c r="I157" s="41"/>
    </row>
  </sheetData>
  <mergeCells count="21">
    <mergeCell ref="C153:E153"/>
    <mergeCell ref="A151:D151"/>
    <mergeCell ref="F6:L6"/>
    <mergeCell ref="F5:P5"/>
    <mergeCell ref="M6:P6"/>
    <mergeCell ref="A106:D106"/>
    <mergeCell ref="A127:D127"/>
    <mergeCell ref="A149:D149"/>
    <mergeCell ref="A150:D150"/>
    <mergeCell ref="A73:D73"/>
    <mergeCell ref="A90:D90"/>
    <mergeCell ref="A95:D95"/>
    <mergeCell ref="A132:D132"/>
    <mergeCell ref="B116:C116"/>
    <mergeCell ref="A3:P3"/>
    <mergeCell ref="A9:D9"/>
    <mergeCell ref="A5:A7"/>
    <mergeCell ref="B5:B7"/>
    <mergeCell ref="C5:C7"/>
    <mergeCell ref="D5:D7"/>
    <mergeCell ref="E5:E7"/>
  </mergeCells>
  <pageMargins left="0.11811023622047245" right="0.51181102362204722" top="0.55118110236220474" bottom="0.19685039370078741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2026-05-27T07:28:28Z</dcterms:modified>
</cp:coreProperties>
</file>